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.14" sheetId="1" r:id="rId1"/>
  </sheets>
  <definedNames>
    <definedName name="_xlnm.Print_Titles" localSheetId="0">'Прил.14'!$9:$10</definedName>
  </definedNames>
  <calcPr fullCalcOnLoad="1"/>
</workbook>
</file>

<file path=xl/sharedStrings.xml><?xml version="1.0" encoding="utf-8"?>
<sst xmlns="http://schemas.openxmlformats.org/spreadsheetml/2006/main" count="189" uniqueCount="100">
  <si>
    <t>№ п/п</t>
  </si>
  <si>
    <t>Объект инвестиции</t>
  </si>
  <si>
    <t>Заказчик</t>
  </si>
  <si>
    <t>Экономический, социальный, экологический эффект от проведения работ</t>
  </si>
  <si>
    <t>Всего:</t>
  </si>
  <si>
    <t>Управление здравоохранения</t>
  </si>
  <si>
    <t>Департамент образования</t>
  </si>
  <si>
    <t>Управление внешнего благоустройства</t>
  </si>
  <si>
    <t>Здравоохранение</t>
  </si>
  <si>
    <t>Улучшение качества медицинской хирургической помощи населению</t>
  </si>
  <si>
    <t>Образование</t>
  </si>
  <si>
    <t>Обеспечение доступного бесплатного общего образования</t>
  </si>
  <si>
    <t>Жилищно-коммунальное хозяйство</t>
  </si>
  <si>
    <t>Управление развития коммунальной инфраструктуры</t>
  </si>
  <si>
    <t>Внешнее благоустройство</t>
  </si>
  <si>
    <t>Комитет по культуре</t>
  </si>
  <si>
    <t xml:space="preserve">Управление здравоохранения </t>
  </si>
  <si>
    <t xml:space="preserve">Департамент образования </t>
  </si>
  <si>
    <t>Администрация Свердловского района</t>
  </si>
  <si>
    <t>Администрация Мотовилихинского района</t>
  </si>
  <si>
    <t>Администрация Индустриального района</t>
  </si>
  <si>
    <t>Администрация Орджоникидзевского района</t>
  </si>
  <si>
    <t>Ведомственная целевая программа "Светлый город"</t>
  </si>
  <si>
    <t>Архитектурно-планировочное управление</t>
  </si>
  <si>
    <t>Создание активной круглогодичной зоны отдыха для жителей города Перми</t>
  </si>
  <si>
    <t>Приведение в нормативное состояние сетей наружного освещения</t>
  </si>
  <si>
    <t>Реконструкция набережной реки Кама</t>
  </si>
  <si>
    <t>Администрация поселка Новые Ляды</t>
  </si>
  <si>
    <t>Строительство лечебного корпуса на 100 коек для "КМСЧ № 1"</t>
  </si>
  <si>
    <t xml:space="preserve">2013 год </t>
  </si>
  <si>
    <t>Создание условий по обеспечению возможности подключения жителей микрорайона Кислотные дачи к системе централизованной канализации</t>
  </si>
  <si>
    <t>Обеспечение очистки сточных вод, поступающих от населения микрорайона Крым (9 433 чел) до нормативного качества</t>
  </si>
  <si>
    <t>Доступность и качество медицинской помощи населению</t>
  </si>
  <si>
    <t>Улучшение качества медицинской помощи населению</t>
  </si>
  <si>
    <t>Строительство спортивного зала в СОШ № 45</t>
  </si>
  <si>
    <t>Строительство спортивного зала в СОШ № 50</t>
  </si>
  <si>
    <t>Строительство спортивного зала в СОШ № 104</t>
  </si>
  <si>
    <t xml:space="preserve">Комитет по физической культуре и спорту </t>
  </si>
  <si>
    <t>Создание условий для занятия физической культурой и спортом с учетом интересов и потребностей населения города</t>
  </si>
  <si>
    <t>Физическая культура и спорт</t>
  </si>
  <si>
    <t>местный бюджет</t>
  </si>
  <si>
    <t>в разрезе заказчиков</t>
  </si>
  <si>
    <t>в том числе</t>
  </si>
  <si>
    <t>в том числе:</t>
  </si>
  <si>
    <t>Строительство кладбища "Восточное", с крематорием</t>
  </si>
  <si>
    <t>Строительство ФОКа в Мотовилихинском районе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</si>
  <si>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</si>
  <si>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</si>
  <si>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</si>
  <si>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</si>
  <si>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</si>
  <si>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</si>
  <si>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</si>
  <si>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</si>
  <si>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</si>
  <si>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</si>
  <si>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</si>
  <si>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</si>
  <si>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</si>
  <si>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</si>
  <si>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</si>
  <si>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</si>
  <si>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</si>
  <si>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</si>
  <si>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</si>
  <si>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Строительство нового кладбища необходимо в связи с переполнением старых, кладбище "Северное" занимает 230 га при норме 45 га  </t>
  </si>
  <si>
    <t>Предотвращение сброса канализационных стоков в р.Кама и ее притоки из-за перезагруженности действующих систем канализации города</t>
  </si>
  <si>
    <t>Проектирование и строительство поликлиники МУЗ "ГКП № 1", ул.Ленина,16</t>
  </si>
  <si>
    <t>Проектирование и строительство поликлиники для МУЗ "ГДП № 10", ул.Лодыгина,47</t>
  </si>
  <si>
    <t>Строительство нового корпуса Гимназии № 11 им.Дягилева</t>
  </si>
  <si>
    <t>Расширение и реконструкция (II очередь) канализации в г.Перми</t>
  </si>
  <si>
    <t>Реконструкция системы очистки сточных вод в микрорайоне Крым Кировского района г.Перми</t>
  </si>
  <si>
    <t>Строительство спортивного зала в Гимназии № 3</t>
  </si>
  <si>
    <t>Строительство канализации в микрорайоне Кислотные дачи Орджоникидзевского района г.Перми</t>
  </si>
  <si>
    <t>Строительство мототрека МАОУ ДОД "ДЮСТШ "Нортон-Юниор"</t>
  </si>
  <si>
    <t>Реконструкция корпуса СОШ № 52 со спортивным залом</t>
  </si>
  <si>
    <t>Организация противооползневых мероприятий в районе жилых домов по ул. Ким, 5, ул. Ивановская, 19 и ул. Чехова, 2</t>
  </si>
  <si>
    <t>Создание безопасных условий жизни в районе жилых домов по ул. Ким, 5, ул. Ивановская, 19 и ул. Чехова, 2</t>
  </si>
  <si>
    <t>Строительство резервуара для воды емкостью 5000 куб.м. на территории насосной станции "Заречная" г.Перми</t>
  </si>
  <si>
    <t>Решение проблемы водоснабжения "Федерального центра сердечнососудистой хирургии г.Перми", обеспечение качественным и количественным водоснабжением потребителей г.Перми, решение вопроса по обеспечению резерва водоснабжения на случай чрезвычайной ситуации</t>
  </si>
  <si>
    <t>краевой бюджет</t>
  </si>
  <si>
    <t>Департамент градостроительства и архитектуры</t>
  </si>
  <si>
    <t>изменения</t>
  </si>
  <si>
    <t>с учетом изменений</t>
  </si>
  <si>
    <t>2013 год</t>
  </si>
  <si>
    <t>Бюджетные инвестиции в объекты капитального строительства муниципальной собственности города Перми на плановый период 2013 и 2014 годов</t>
  </si>
  <si>
    <t>Пермской городской Думы</t>
  </si>
  <si>
    <t xml:space="preserve">от         №    </t>
  </si>
  <si>
    <t>тыс.руб.</t>
  </si>
  <si>
    <t>2014 год</t>
  </si>
  <si>
    <t>Приложение № 14 к решению</t>
  </si>
  <si>
    <t>Управление жилищно-коммунального хозяйства</t>
  </si>
  <si>
    <t>Долгосрочная целевая программа "Строительство газопроводов и газификация жилых домов в микрорайонах индивидуальной застройки города Перми на 2012-2017 годы"</t>
  </si>
  <si>
    <t>Качественное улучшение условий проживания в домах индивидуальной застройки; снижение выбросов, загрязняющих воздух в городе</t>
  </si>
  <si>
    <t>Строительство физкультурно-оздоровительного комплекса в Свердловском районе</t>
  </si>
  <si>
    <t>Строительство физкультурно-оздоровительного комплекса в Дзержинском районе (м/р Парковый)</t>
  </si>
  <si>
    <t>20.</t>
  </si>
  <si>
    <t>21.</t>
  </si>
  <si>
    <t>22.</t>
  </si>
  <si>
    <t>от 21.12.2011 № 250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</si>
</sst>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164" fontId="3" fillId="0" borderId="10" xfId="0" applyNumberFormat="1" applyFont="1" applyFill="1" applyBorder="1" applyAlignment="1">
      <alignment vertical="top"/>
    </xf>
    <xf numFmtId="164" fontId="3" fillId="0" borderId="10" xfId="0" applyNumberFormat="1" applyFont="1" applyFill="1" applyBorder="1" applyAlignment="1">
      <alignment horizontal="justify" vertical="top"/>
    </xf>
    <xf numFmtId="164" fontId="3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justify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wrapText="1"/>
    </xf>
    <xf numFmtId="0" fontId="3" fillId="0" borderId="10" xfId="54" applyFont="1" applyFill="1" applyBorder="1" applyAlignment="1">
      <alignment vertical="top" wrapText="1"/>
      <protection/>
    </xf>
    <xf numFmtId="164" fontId="3" fillId="0" borderId="13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10" xfId="0" applyFont="1" applyFill="1" applyBorder="1" applyAlignment="1">
      <alignment/>
    </xf>
    <xf numFmtId="9" fontId="3" fillId="0" borderId="0" xfId="59" applyFont="1" applyFill="1" applyAlignment="1">
      <alignment horizontal="right"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/>
    </xf>
    <xf numFmtId="0" fontId="3" fillId="0" borderId="10" xfId="53" applyFont="1" applyFill="1" applyBorder="1" applyAlignment="1">
      <alignment vertical="top" wrapText="1"/>
      <protection/>
    </xf>
    <xf numFmtId="0" fontId="3" fillId="0" borderId="10" xfId="0" applyFont="1" applyFill="1" applyBorder="1" applyAlignment="1">
      <alignment wrapText="1"/>
    </xf>
    <xf numFmtId="164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64" fontId="3" fillId="0" borderId="10" xfId="0" applyNumberFormat="1" applyFont="1" applyFill="1" applyBorder="1" applyAlignment="1">
      <alignment vertical="top"/>
    </xf>
    <xf numFmtId="164" fontId="3" fillId="0" borderId="10" xfId="0" applyNumberFormat="1" applyFont="1" applyFill="1" applyBorder="1" applyAlignment="1">
      <alignment horizontal="justify" vertical="top"/>
    </xf>
    <xf numFmtId="0" fontId="0" fillId="0" borderId="10" xfId="0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 wrapText="1"/>
    </xf>
    <xf numFmtId="164" fontId="3" fillId="0" borderId="14" xfId="0" applyNumberFormat="1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риложение 1 ДЗО ОРМХ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="80" zoomScaleNormal="80" workbookViewId="0" topLeftCell="A1">
      <selection activeCell="K15" sqref="K15"/>
    </sheetView>
  </sheetViews>
  <sheetFormatPr defaultColWidth="9.00390625" defaultRowHeight="12.75"/>
  <cols>
    <col min="1" max="1" width="5.625" style="22" customWidth="1"/>
    <col min="2" max="2" width="33.125" style="22" customWidth="1"/>
    <col min="3" max="3" width="19.875" style="22" customWidth="1"/>
    <col min="4" max="4" width="30.125" style="22" customWidth="1"/>
    <col min="5" max="9" width="17.625" style="21" hidden="1" customWidth="1"/>
    <col min="10" max="12" width="17.625" style="21" customWidth="1"/>
  </cols>
  <sheetData>
    <row r="1" spans="5:12" s="22" customFormat="1" ht="15.75">
      <c r="E1" s="21"/>
      <c r="F1" s="21"/>
      <c r="G1" s="21"/>
      <c r="H1" s="25" t="s">
        <v>90</v>
      </c>
      <c r="I1" s="21"/>
      <c r="J1" s="21"/>
      <c r="K1" s="21"/>
      <c r="L1" s="25" t="s">
        <v>90</v>
      </c>
    </row>
    <row r="2" spans="5:12" s="22" customFormat="1" ht="15.75">
      <c r="E2" s="21"/>
      <c r="F2" s="21"/>
      <c r="G2" s="21"/>
      <c r="H2" s="26" t="s">
        <v>86</v>
      </c>
      <c r="I2" s="21"/>
      <c r="J2" s="21"/>
      <c r="K2" s="21"/>
      <c r="L2" s="26" t="s">
        <v>86</v>
      </c>
    </row>
    <row r="3" spans="5:12" s="22" customFormat="1" ht="15.75">
      <c r="E3" s="21"/>
      <c r="F3" s="21"/>
      <c r="G3" s="21"/>
      <c r="H3" s="27" t="s">
        <v>87</v>
      </c>
      <c r="I3" s="21"/>
      <c r="J3" s="21"/>
      <c r="K3" s="21"/>
      <c r="L3" s="27" t="s">
        <v>99</v>
      </c>
    </row>
    <row r="4" spans="1:12" s="22" customFormat="1" ht="15.75">
      <c r="A4" s="1"/>
      <c r="B4" s="2"/>
      <c r="C4" s="2"/>
      <c r="D4" s="3"/>
      <c r="E4" s="21"/>
      <c r="F4" s="21"/>
      <c r="G4" s="21"/>
      <c r="H4" s="21"/>
      <c r="I4" s="21"/>
      <c r="J4" s="21"/>
      <c r="K4" s="21"/>
      <c r="L4" s="21"/>
    </row>
    <row r="5" spans="1:12" s="22" customFormat="1" ht="15.75" customHeight="1">
      <c r="A5" s="31" t="s">
        <v>85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s="22" customFormat="1" ht="19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s="22" customFormat="1" ht="15.75">
      <c r="A7" s="4"/>
      <c r="B7" s="23"/>
      <c r="C7" s="23"/>
      <c r="D7" s="23"/>
      <c r="E7" s="21"/>
      <c r="F7" s="21"/>
      <c r="G7" s="21"/>
      <c r="H7" s="21"/>
      <c r="I7" s="21"/>
      <c r="J7" s="21"/>
      <c r="K7" s="21"/>
      <c r="L7" s="21"/>
    </row>
    <row r="8" spans="1:12" s="22" customFormat="1" ht="15.75">
      <c r="A8" s="4"/>
      <c r="B8" s="23"/>
      <c r="C8" s="23"/>
      <c r="D8" s="23"/>
      <c r="E8" s="21"/>
      <c r="F8" s="21"/>
      <c r="G8" s="21"/>
      <c r="H8" s="27" t="s">
        <v>88</v>
      </c>
      <c r="I8" s="21"/>
      <c r="J8" s="21"/>
      <c r="K8" s="21"/>
      <c r="L8" s="27" t="s">
        <v>88</v>
      </c>
    </row>
    <row r="9" spans="1:12" s="22" customFormat="1" ht="15.75" customHeight="1">
      <c r="A9" s="38" t="s">
        <v>0</v>
      </c>
      <c r="B9" s="38" t="s">
        <v>1</v>
      </c>
      <c r="C9" s="38" t="s">
        <v>2</v>
      </c>
      <c r="D9" s="38" t="s">
        <v>3</v>
      </c>
      <c r="E9" s="49" t="s">
        <v>29</v>
      </c>
      <c r="F9" s="49" t="s">
        <v>84</v>
      </c>
      <c r="G9" s="51"/>
      <c r="H9" s="49" t="s">
        <v>89</v>
      </c>
      <c r="I9" s="49" t="s">
        <v>29</v>
      </c>
      <c r="J9" s="49" t="s">
        <v>84</v>
      </c>
      <c r="K9" s="51"/>
      <c r="L9" s="49" t="s">
        <v>89</v>
      </c>
    </row>
    <row r="10" spans="1:12" s="22" customFormat="1" ht="71.25" customHeight="1">
      <c r="A10" s="39"/>
      <c r="B10" s="42"/>
      <c r="C10" s="42"/>
      <c r="D10" s="42"/>
      <c r="E10" s="50"/>
      <c r="F10" s="20" t="s">
        <v>82</v>
      </c>
      <c r="G10" s="19" t="s">
        <v>83</v>
      </c>
      <c r="H10" s="50"/>
      <c r="I10" s="50"/>
      <c r="J10" s="20" t="s">
        <v>82</v>
      </c>
      <c r="K10" s="19" t="s">
        <v>83</v>
      </c>
      <c r="L10" s="50"/>
    </row>
    <row r="11" spans="1:12" s="22" customFormat="1" ht="15.75">
      <c r="A11" s="5"/>
      <c r="B11" s="40" t="s">
        <v>8</v>
      </c>
      <c r="C11" s="40"/>
      <c r="D11" s="41"/>
      <c r="E11" s="24">
        <f>E14+E17+E20</f>
        <v>550000</v>
      </c>
      <c r="F11" s="24">
        <f>F14+F17+F20</f>
        <v>-550000</v>
      </c>
      <c r="G11" s="24">
        <f>G14+G17+G20</f>
        <v>0</v>
      </c>
      <c r="H11" s="24">
        <f>+H14+H17+H20</f>
        <v>0</v>
      </c>
      <c r="I11" s="24">
        <f>I14+I17+I20</f>
        <v>550000</v>
      </c>
      <c r="J11" s="30">
        <f>J14+J17+J20</f>
        <v>-550000</v>
      </c>
      <c r="K11" s="30">
        <f>K14+K17+K20</f>
        <v>0</v>
      </c>
      <c r="L11" s="30">
        <f>+L14+L17+L20</f>
        <v>0</v>
      </c>
    </row>
    <row r="12" spans="1:12" s="22" customFormat="1" ht="15.75">
      <c r="A12" s="5"/>
      <c r="B12" s="6" t="s">
        <v>43</v>
      </c>
      <c r="C12" s="6"/>
      <c r="D12" s="7"/>
      <c r="E12" s="24"/>
      <c r="F12" s="24"/>
      <c r="G12" s="24"/>
      <c r="H12" s="24"/>
      <c r="I12" s="24"/>
      <c r="J12" s="30"/>
      <c r="K12" s="30"/>
      <c r="L12" s="30"/>
    </row>
    <row r="13" spans="1:12" s="22" customFormat="1" ht="15.75">
      <c r="A13" s="5"/>
      <c r="B13" s="8" t="s">
        <v>40</v>
      </c>
      <c r="C13" s="6"/>
      <c r="D13" s="7"/>
      <c r="E13" s="24">
        <f aca="true" t="shared" si="0" ref="E13:L13">E11</f>
        <v>550000</v>
      </c>
      <c r="F13" s="24">
        <f t="shared" si="0"/>
        <v>-550000</v>
      </c>
      <c r="G13" s="24">
        <f t="shared" si="0"/>
        <v>0</v>
      </c>
      <c r="H13" s="24">
        <f t="shared" si="0"/>
        <v>0</v>
      </c>
      <c r="I13" s="24">
        <f t="shared" si="0"/>
        <v>550000</v>
      </c>
      <c r="J13" s="30">
        <f t="shared" si="0"/>
        <v>-550000</v>
      </c>
      <c r="K13" s="30">
        <f t="shared" si="0"/>
        <v>0</v>
      </c>
      <c r="L13" s="30">
        <f t="shared" si="0"/>
        <v>0</v>
      </c>
    </row>
    <row r="14" spans="1:12" s="22" customFormat="1" ht="47.25">
      <c r="A14" s="5" t="s">
        <v>46</v>
      </c>
      <c r="B14" s="8" t="s">
        <v>28</v>
      </c>
      <c r="C14" s="8" t="s">
        <v>16</v>
      </c>
      <c r="D14" s="9" t="s">
        <v>9</v>
      </c>
      <c r="E14" s="24">
        <v>400000</v>
      </c>
      <c r="F14" s="24">
        <f aca="true" t="shared" si="1" ref="F14:F22">G14-E14</f>
        <v>-400000</v>
      </c>
      <c r="G14" s="24">
        <v>0</v>
      </c>
      <c r="H14" s="24">
        <v>0</v>
      </c>
      <c r="I14" s="24">
        <v>400000</v>
      </c>
      <c r="J14" s="30">
        <f aca="true" t="shared" si="2" ref="J14:J22">K14-I14</f>
        <v>-400000</v>
      </c>
      <c r="K14" s="30">
        <v>0</v>
      </c>
      <c r="L14" s="30">
        <v>0</v>
      </c>
    </row>
    <row r="15" spans="1:12" s="22" customFormat="1" ht="15.75">
      <c r="A15" s="5"/>
      <c r="B15" s="6" t="s">
        <v>43</v>
      </c>
      <c r="C15" s="8"/>
      <c r="D15" s="9"/>
      <c r="E15" s="24"/>
      <c r="F15" s="24">
        <f t="shared" si="1"/>
        <v>0</v>
      </c>
      <c r="G15" s="24"/>
      <c r="H15" s="24"/>
      <c r="I15" s="24"/>
      <c r="J15" s="30"/>
      <c r="K15" s="30"/>
      <c r="L15" s="30"/>
    </row>
    <row r="16" spans="1:12" s="22" customFormat="1" ht="15.75">
      <c r="A16" s="5"/>
      <c r="B16" s="8" t="s">
        <v>40</v>
      </c>
      <c r="C16" s="8"/>
      <c r="D16" s="9"/>
      <c r="E16" s="24">
        <f>E14</f>
        <v>400000</v>
      </c>
      <c r="F16" s="24">
        <f t="shared" si="1"/>
        <v>-400000</v>
      </c>
      <c r="G16" s="24">
        <f>G14</f>
        <v>0</v>
      </c>
      <c r="H16" s="24">
        <f>H14</f>
        <v>0</v>
      </c>
      <c r="I16" s="24">
        <f>I14</f>
        <v>400000</v>
      </c>
      <c r="J16" s="30">
        <f t="shared" si="2"/>
        <v>-400000</v>
      </c>
      <c r="K16" s="30">
        <f>K14</f>
        <v>0</v>
      </c>
      <c r="L16" s="30">
        <f>L14</f>
        <v>0</v>
      </c>
    </row>
    <row r="17" spans="1:12" s="22" customFormat="1" ht="47.25">
      <c r="A17" s="5" t="s">
        <v>47</v>
      </c>
      <c r="B17" s="8" t="s">
        <v>67</v>
      </c>
      <c r="C17" s="8" t="s">
        <v>16</v>
      </c>
      <c r="D17" s="9" t="s">
        <v>32</v>
      </c>
      <c r="E17" s="24">
        <v>140000</v>
      </c>
      <c r="F17" s="24">
        <f t="shared" si="1"/>
        <v>-140000</v>
      </c>
      <c r="G17" s="24">
        <v>0</v>
      </c>
      <c r="H17" s="24">
        <v>0</v>
      </c>
      <c r="I17" s="24">
        <v>140000</v>
      </c>
      <c r="J17" s="30">
        <f t="shared" si="2"/>
        <v>-140000</v>
      </c>
      <c r="K17" s="30">
        <v>0</v>
      </c>
      <c r="L17" s="30">
        <v>0</v>
      </c>
    </row>
    <row r="18" spans="1:12" s="22" customFormat="1" ht="15.75">
      <c r="A18" s="5"/>
      <c r="B18" s="6" t="s">
        <v>43</v>
      </c>
      <c r="C18" s="8"/>
      <c r="D18" s="9"/>
      <c r="E18" s="24"/>
      <c r="F18" s="24">
        <f t="shared" si="1"/>
        <v>0</v>
      </c>
      <c r="G18" s="24"/>
      <c r="H18" s="24"/>
      <c r="I18" s="24"/>
      <c r="J18" s="30"/>
      <c r="K18" s="30"/>
      <c r="L18" s="30"/>
    </row>
    <row r="19" spans="1:12" s="22" customFormat="1" ht="15.75">
      <c r="A19" s="5"/>
      <c r="B19" s="8" t="s">
        <v>40</v>
      </c>
      <c r="C19" s="8"/>
      <c r="D19" s="9"/>
      <c r="E19" s="24">
        <f>E17</f>
        <v>140000</v>
      </c>
      <c r="F19" s="24">
        <f t="shared" si="1"/>
        <v>-140000</v>
      </c>
      <c r="G19" s="24">
        <f>G17</f>
        <v>0</v>
      </c>
      <c r="H19" s="24">
        <f>H17</f>
        <v>0</v>
      </c>
      <c r="I19" s="24">
        <f>I17</f>
        <v>140000</v>
      </c>
      <c r="J19" s="30">
        <f t="shared" si="2"/>
        <v>-140000</v>
      </c>
      <c r="K19" s="30">
        <f>K17</f>
        <v>0</v>
      </c>
      <c r="L19" s="30">
        <f>L17</f>
        <v>0</v>
      </c>
    </row>
    <row r="20" spans="1:12" s="22" customFormat="1" ht="63">
      <c r="A20" s="5" t="s">
        <v>48</v>
      </c>
      <c r="B20" s="8" t="s">
        <v>68</v>
      </c>
      <c r="C20" s="8" t="s">
        <v>16</v>
      </c>
      <c r="D20" s="9" t="s">
        <v>33</v>
      </c>
      <c r="E20" s="24">
        <v>10000</v>
      </c>
      <c r="F20" s="24">
        <f>G20-E20</f>
        <v>-10000</v>
      </c>
      <c r="G20" s="24">
        <v>0</v>
      </c>
      <c r="H20" s="24">
        <v>0</v>
      </c>
      <c r="I20" s="24">
        <v>10000</v>
      </c>
      <c r="J20" s="30">
        <f t="shared" si="2"/>
        <v>-10000</v>
      </c>
      <c r="K20" s="30">
        <v>0</v>
      </c>
      <c r="L20" s="30">
        <v>0</v>
      </c>
    </row>
    <row r="21" spans="1:12" s="22" customFormat="1" ht="15.75">
      <c r="A21" s="5"/>
      <c r="B21" s="6" t="s">
        <v>43</v>
      </c>
      <c r="C21" s="8"/>
      <c r="D21" s="9"/>
      <c r="E21" s="24"/>
      <c r="F21" s="24">
        <f t="shared" si="1"/>
        <v>0</v>
      </c>
      <c r="G21" s="24"/>
      <c r="H21" s="24"/>
      <c r="I21" s="24"/>
      <c r="J21" s="30"/>
      <c r="K21" s="30"/>
      <c r="L21" s="30"/>
    </row>
    <row r="22" spans="1:12" s="22" customFormat="1" ht="15.75">
      <c r="A22" s="5"/>
      <c r="B22" s="8" t="s">
        <v>40</v>
      </c>
      <c r="C22" s="8"/>
      <c r="D22" s="9"/>
      <c r="E22" s="24">
        <f>E20</f>
        <v>10000</v>
      </c>
      <c r="F22" s="24">
        <f t="shared" si="1"/>
        <v>-10000</v>
      </c>
      <c r="G22" s="24">
        <f>G20</f>
        <v>0</v>
      </c>
      <c r="H22" s="24">
        <f>H20</f>
        <v>0</v>
      </c>
      <c r="I22" s="24">
        <f>I20</f>
        <v>10000</v>
      </c>
      <c r="J22" s="30">
        <f t="shared" si="2"/>
        <v>-10000</v>
      </c>
      <c r="K22" s="30">
        <f>K20</f>
        <v>0</v>
      </c>
      <c r="L22" s="30">
        <f>L20</f>
        <v>0</v>
      </c>
    </row>
    <row r="23" spans="1:12" s="22" customFormat="1" ht="15.75">
      <c r="A23" s="5"/>
      <c r="B23" s="40" t="s">
        <v>10</v>
      </c>
      <c r="C23" s="40"/>
      <c r="D23" s="41"/>
      <c r="E23" s="24">
        <f aca="true" t="shared" si="3" ref="E23:L23">E26+E29+E32+E35+E38+E41</f>
        <v>10848.2</v>
      </c>
      <c r="F23" s="24">
        <f t="shared" si="3"/>
        <v>299354.1</v>
      </c>
      <c r="G23" s="24">
        <f t="shared" si="3"/>
        <v>310202.3</v>
      </c>
      <c r="H23" s="24">
        <f t="shared" si="3"/>
        <v>0</v>
      </c>
      <c r="I23" s="24">
        <f t="shared" si="3"/>
        <v>10848.2</v>
      </c>
      <c r="J23" s="30">
        <f t="shared" si="3"/>
        <v>299354.1</v>
      </c>
      <c r="K23" s="30">
        <f t="shared" si="3"/>
        <v>310202.3</v>
      </c>
      <c r="L23" s="30">
        <f t="shared" si="3"/>
        <v>0</v>
      </c>
    </row>
    <row r="24" spans="1:12" s="22" customFormat="1" ht="15.75">
      <c r="A24" s="5"/>
      <c r="B24" s="6" t="s">
        <v>43</v>
      </c>
      <c r="C24" s="8"/>
      <c r="D24" s="9"/>
      <c r="E24" s="24"/>
      <c r="F24" s="24"/>
      <c r="G24" s="24"/>
      <c r="H24" s="24"/>
      <c r="I24" s="24"/>
      <c r="J24" s="30"/>
      <c r="K24" s="30"/>
      <c r="L24" s="30"/>
    </row>
    <row r="25" spans="1:12" s="22" customFormat="1" ht="15.75">
      <c r="A25" s="5"/>
      <c r="B25" s="8" t="s">
        <v>40</v>
      </c>
      <c r="C25" s="6"/>
      <c r="D25" s="7"/>
      <c r="E25" s="24">
        <f aca="true" t="shared" si="4" ref="E25:L25">E23</f>
        <v>10848.2</v>
      </c>
      <c r="F25" s="24">
        <f t="shared" si="4"/>
        <v>299354.1</v>
      </c>
      <c r="G25" s="24">
        <f t="shared" si="4"/>
        <v>310202.3</v>
      </c>
      <c r="H25" s="24">
        <f t="shared" si="4"/>
        <v>0</v>
      </c>
      <c r="I25" s="24">
        <f t="shared" si="4"/>
        <v>10848.2</v>
      </c>
      <c r="J25" s="30">
        <f t="shared" si="4"/>
        <v>299354.1</v>
      </c>
      <c r="K25" s="30">
        <f t="shared" si="4"/>
        <v>310202.3</v>
      </c>
      <c r="L25" s="30">
        <f t="shared" si="4"/>
        <v>0</v>
      </c>
    </row>
    <row r="26" spans="1:12" s="22" customFormat="1" ht="47.25">
      <c r="A26" s="5" t="s">
        <v>49</v>
      </c>
      <c r="B26" s="18" t="s">
        <v>69</v>
      </c>
      <c r="C26" s="8" t="s">
        <v>17</v>
      </c>
      <c r="D26" s="9" t="s">
        <v>11</v>
      </c>
      <c r="E26" s="24">
        <v>0</v>
      </c>
      <c r="F26" s="24">
        <f>G26-E26</f>
        <v>310202.3</v>
      </c>
      <c r="G26" s="24">
        <v>310202.3</v>
      </c>
      <c r="H26" s="24">
        <v>0</v>
      </c>
      <c r="I26" s="24">
        <v>0</v>
      </c>
      <c r="J26" s="30">
        <f>K26-I26</f>
        <v>310202.3</v>
      </c>
      <c r="K26" s="30">
        <v>310202.3</v>
      </c>
      <c r="L26" s="30">
        <v>0</v>
      </c>
    </row>
    <row r="27" spans="1:12" s="22" customFormat="1" ht="15.75">
      <c r="A27" s="5"/>
      <c r="B27" s="6" t="s">
        <v>43</v>
      </c>
      <c r="C27" s="8"/>
      <c r="D27" s="9"/>
      <c r="E27" s="24"/>
      <c r="F27" s="24">
        <f aca="true" t="shared" si="5" ref="F27:F43">G27-E27</f>
        <v>0</v>
      </c>
      <c r="G27" s="24"/>
      <c r="H27" s="24"/>
      <c r="I27" s="24"/>
      <c r="J27" s="30"/>
      <c r="K27" s="30"/>
      <c r="L27" s="30"/>
    </row>
    <row r="28" spans="1:12" s="22" customFormat="1" ht="15.75">
      <c r="A28" s="5"/>
      <c r="B28" s="8" t="s">
        <v>40</v>
      </c>
      <c r="C28" s="8"/>
      <c r="D28" s="9"/>
      <c r="E28" s="24">
        <f>E26</f>
        <v>0</v>
      </c>
      <c r="F28" s="24">
        <f t="shared" si="5"/>
        <v>310202.3</v>
      </c>
      <c r="G28" s="24">
        <f>G26</f>
        <v>310202.3</v>
      </c>
      <c r="H28" s="24">
        <f>H26</f>
        <v>0</v>
      </c>
      <c r="I28" s="24">
        <f>I26</f>
        <v>0</v>
      </c>
      <c r="J28" s="30">
        <f aca="true" t="shared" si="6" ref="J28:J52">K28-I28</f>
        <v>310202.3</v>
      </c>
      <c r="K28" s="30">
        <f>K26</f>
        <v>310202.3</v>
      </c>
      <c r="L28" s="30">
        <f>L26</f>
        <v>0</v>
      </c>
    </row>
    <row r="29" spans="1:12" s="22" customFormat="1" ht="47.25">
      <c r="A29" s="5" t="s">
        <v>50</v>
      </c>
      <c r="B29" s="8" t="s">
        <v>34</v>
      </c>
      <c r="C29" s="8" t="s">
        <v>17</v>
      </c>
      <c r="D29" s="9" t="s">
        <v>11</v>
      </c>
      <c r="E29" s="24">
        <v>2000</v>
      </c>
      <c r="F29" s="24">
        <f t="shared" si="5"/>
        <v>-2000</v>
      </c>
      <c r="G29" s="24">
        <v>0</v>
      </c>
      <c r="H29" s="24">
        <v>0</v>
      </c>
      <c r="I29" s="24">
        <v>2000</v>
      </c>
      <c r="J29" s="30">
        <f t="shared" si="6"/>
        <v>-2000</v>
      </c>
      <c r="K29" s="30">
        <v>0</v>
      </c>
      <c r="L29" s="30">
        <v>0</v>
      </c>
    </row>
    <row r="30" spans="1:12" s="22" customFormat="1" ht="15.75">
      <c r="A30" s="5"/>
      <c r="B30" s="6" t="s">
        <v>43</v>
      </c>
      <c r="C30" s="8"/>
      <c r="D30" s="9"/>
      <c r="E30" s="24"/>
      <c r="F30" s="24">
        <f t="shared" si="5"/>
        <v>0</v>
      </c>
      <c r="G30" s="24"/>
      <c r="H30" s="24"/>
      <c r="I30" s="24"/>
      <c r="J30" s="30"/>
      <c r="K30" s="30"/>
      <c r="L30" s="30"/>
    </row>
    <row r="31" spans="1:12" s="22" customFormat="1" ht="15.75">
      <c r="A31" s="5"/>
      <c r="B31" s="8" t="s">
        <v>40</v>
      </c>
      <c r="C31" s="8"/>
      <c r="D31" s="9"/>
      <c r="E31" s="24">
        <f>E29</f>
        <v>2000</v>
      </c>
      <c r="F31" s="24">
        <f t="shared" si="5"/>
        <v>-2000</v>
      </c>
      <c r="G31" s="24">
        <f>G29</f>
        <v>0</v>
      </c>
      <c r="H31" s="24">
        <f>H29</f>
        <v>0</v>
      </c>
      <c r="I31" s="24">
        <f>I29</f>
        <v>2000</v>
      </c>
      <c r="J31" s="30">
        <f t="shared" si="6"/>
        <v>-2000</v>
      </c>
      <c r="K31" s="30">
        <f>K29</f>
        <v>0</v>
      </c>
      <c r="L31" s="30">
        <f>L29</f>
        <v>0</v>
      </c>
    </row>
    <row r="32" spans="1:12" s="22" customFormat="1" ht="47.25">
      <c r="A32" s="5" t="s">
        <v>51</v>
      </c>
      <c r="B32" s="10" t="s">
        <v>35</v>
      </c>
      <c r="C32" s="8" t="s">
        <v>17</v>
      </c>
      <c r="D32" s="8" t="s">
        <v>11</v>
      </c>
      <c r="E32" s="24">
        <v>2000</v>
      </c>
      <c r="F32" s="24">
        <f t="shared" si="5"/>
        <v>-2000</v>
      </c>
      <c r="G32" s="24">
        <v>0</v>
      </c>
      <c r="H32" s="24">
        <v>0</v>
      </c>
      <c r="I32" s="24">
        <v>2000</v>
      </c>
      <c r="J32" s="30">
        <f t="shared" si="6"/>
        <v>-2000</v>
      </c>
      <c r="K32" s="30">
        <v>0</v>
      </c>
      <c r="L32" s="30">
        <v>0</v>
      </c>
    </row>
    <row r="33" spans="1:12" s="22" customFormat="1" ht="15.75">
      <c r="A33" s="5"/>
      <c r="B33" s="6" t="s">
        <v>43</v>
      </c>
      <c r="C33" s="8"/>
      <c r="D33" s="8"/>
      <c r="E33" s="24"/>
      <c r="F33" s="24">
        <f t="shared" si="5"/>
        <v>0</v>
      </c>
      <c r="G33" s="24"/>
      <c r="H33" s="24"/>
      <c r="I33" s="24"/>
      <c r="J33" s="30"/>
      <c r="K33" s="30"/>
      <c r="L33" s="30"/>
    </row>
    <row r="34" spans="1:12" s="22" customFormat="1" ht="15.75">
      <c r="A34" s="5"/>
      <c r="B34" s="8" t="s">
        <v>40</v>
      </c>
      <c r="C34" s="8"/>
      <c r="D34" s="8"/>
      <c r="E34" s="24">
        <f>E32</f>
        <v>2000</v>
      </c>
      <c r="F34" s="24">
        <f t="shared" si="5"/>
        <v>-2000</v>
      </c>
      <c r="G34" s="24">
        <f>G32</f>
        <v>0</v>
      </c>
      <c r="H34" s="24">
        <f>H32</f>
        <v>0</v>
      </c>
      <c r="I34" s="24">
        <f>I32</f>
        <v>2000</v>
      </c>
      <c r="J34" s="30">
        <f t="shared" si="6"/>
        <v>-2000</v>
      </c>
      <c r="K34" s="30">
        <f>K32</f>
        <v>0</v>
      </c>
      <c r="L34" s="30">
        <f>L32</f>
        <v>0</v>
      </c>
    </row>
    <row r="35" spans="1:12" s="22" customFormat="1" ht="47.25">
      <c r="A35" s="5" t="s">
        <v>52</v>
      </c>
      <c r="B35" s="10" t="s">
        <v>72</v>
      </c>
      <c r="C35" s="8" t="s">
        <v>17</v>
      </c>
      <c r="D35" s="8" t="s">
        <v>11</v>
      </c>
      <c r="E35" s="24">
        <v>2848.2</v>
      </c>
      <c r="F35" s="24">
        <f t="shared" si="5"/>
        <v>-2848.2</v>
      </c>
      <c r="G35" s="24">
        <v>0</v>
      </c>
      <c r="H35" s="24">
        <v>0</v>
      </c>
      <c r="I35" s="24">
        <v>2848.2</v>
      </c>
      <c r="J35" s="30">
        <f t="shared" si="6"/>
        <v>-2848.2</v>
      </c>
      <c r="K35" s="30">
        <v>0</v>
      </c>
      <c r="L35" s="30">
        <v>0</v>
      </c>
    </row>
    <row r="36" spans="1:12" s="22" customFormat="1" ht="15.75">
      <c r="A36" s="5"/>
      <c r="B36" s="6" t="s">
        <v>43</v>
      </c>
      <c r="C36" s="8"/>
      <c r="D36" s="8"/>
      <c r="E36" s="24"/>
      <c r="F36" s="24">
        <f t="shared" si="5"/>
        <v>0</v>
      </c>
      <c r="G36" s="24"/>
      <c r="H36" s="24"/>
      <c r="I36" s="24"/>
      <c r="J36" s="30"/>
      <c r="K36" s="30"/>
      <c r="L36" s="30"/>
    </row>
    <row r="37" spans="1:12" s="22" customFormat="1" ht="15.75">
      <c r="A37" s="5"/>
      <c r="B37" s="8" t="s">
        <v>40</v>
      </c>
      <c r="C37" s="8"/>
      <c r="D37" s="8"/>
      <c r="E37" s="24">
        <f>E35</f>
        <v>2848.2</v>
      </c>
      <c r="F37" s="24">
        <f t="shared" si="5"/>
        <v>-2848.2</v>
      </c>
      <c r="G37" s="24">
        <f>G35</f>
        <v>0</v>
      </c>
      <c r="H37" s="24">
        <f>H35</f>
        <v>0</v>
      </c>
      <c r="I37" s="24">
        <f>I35</f>
        <v>2848.2</v>
      </c>
      <c r="J37" s="30">
        <f t="shared" si="6"/>
        <v>-2848.2</v>
      </c>
      <c r="K37" s="30">
        <f>K35</f>
        <v>0</v>
      </c>
      <c r="L37" s="30">
        <f>L35</f>
        <v>0</v>
      </c>
    </row>
    <row r="38" spans="1:12" s="22" customFormat="1" ht="47.25">
      <c r="A38" s="5" t="s">
        <v>53</v>
      </c>
      <c r="B38" s="10" t="s">
        <v>75</v>
      </c>
      <c r="C38" s="8" t="s">
        <v>17</v>
      </c>
      <c r="D38" s="8" t="s">
        <v>11</v>
      </c>
      <c r="E38" s="24">
        <v>2000</v>
      </c>
      <c r="F38" s="24">
        <f t="shared" si="5"/>
        <v>-2000</v>
      </c>
      <c r="G38" s="24">
        <v>0</v>
      </c>
      <c r="H38" s="24">
        <v>0</v>
      </c>
      <c r="I38" s="24">
        <v>2000</v>
      </c>
      <c r="J38" s="30">
        <f t="shared" si="6"/>
        <v>-2000</v>
      </c>
      <c r="K38" s="30">
        <v>0</v>
      </c>
      <c r="L38" s="30">
        <v>0</v>
      </c>
    </row>
    <row r="39" spans="1:12" s="22" customFormat="1" ht="15.75">
      <c r="A39" s="5"/>
      <c r="B39" s="6" t="s">
        <v>43</v>
      </c>
      <c r="C39" s="8"/>
      <c r="D39" s="8"/>
      <c r="E39" s="24"/>
      <c r="F39" s="24">
        <f t="shared" si="5"/>
        <v>0</v>
      </c>
      <c r="G39" s="24"/>
      <c r="H39" s="24"/>
      <c r="I39" s="24"/>
      <c r="J39" s="30"/>
      <c r="K39" s="30"/>
      <c r="L39" s="30"/>
    </row>
    <row r="40" spans="1:12" s="22" customFormat="1" ht="15.75">
      <c r="A40" s="5"/>
      <c r="B40" s="8" t="s">
        <v>40</v>
      </c>
      <c r="C40" s="8"/>
      <c r="D40" s="8"/>
      <c r="E40" s="24">
        <f>E38</f>
        <v>2000</v>
      </c>
      <c r="F40" s="24">
        <f t="shared" si="5"/>
        <v>-2000</v>
      </c>
      <c r="G40" s="24">
        <f>G38</f>
        <v>0</v>
      </c>
      <c r="H40" s="24">
        <f>H38</f>
        <v>0</v>
      </c>
      <c r="I40" s="24">
        <f>I38</f>
        <v>2000</v>
      </c>
      <c r="J40" s="30">
        <f t="shared" si="6"/>
        <v>-2000</v>
      </c>
      <c r="K40" s="30">
        <f>K38</f>
        <v>0</v>
      </c>
      <c r="L40" s="30">
        <f>L38</f>
        <v>0</v>
      </c>
    </row>
    <row r="41" spans="1:12" s="22" customFormat="1" ht="47.25">
      <c r="A41" s="5" t="s">
        <v>54</v>
      </c>
      <c r="B41" s="10" t="s">
        <v>36</v>
      </c>
      <c r="C41" s="8" t="s">
        <v>17</v>
      </c>
      <c r="D41" s="8" t="s">
        <v>11</v>
      </c>
      <c r="E41" s="24">
        <v>2000</v>
      </c>
      <c r="F41" s="24">
        <f t="shared" si="5"/>
        <v>-2000</v>
      </c>
      <c r="G41" s="24">
        <v>0</v>
      </c>
      <c r="H41" s="24">
        <v>0</v>
      </c>
      <c r="I41" s="24">
        <v>2000</v>
      </c>
      <c r="J41" s="30">
        <f t="shared" si="6"/>
        <v>-2000</v>
      </c>
      <c r="K41" s="30">
        <v>0</v>
      </c>
      <c r="L41" s="30">
        <v>0</v>
      </c>
    </row>
    <row r="42" spans="1:12" s="22" customFormat="1" ht="15.75">
      <c r="A42" s="5"/>
      <c r="B42" s="6" t="s">
        <v>43</v>
      </c>
      <c r="C42" s="8"/>
      <c r="D42" s="8"/>
      <c r="E42" s="24"/>
      <c r="F42" s="24">
        <f t="shared" si="5"/>
        <v>0</v>
      </c>
      <c r="G42" s="24"/>
      <c r="H42" s="24"/>
      <c r="I42" s="24"/>
      <c r="J42" s="30"/>
      <c r="K42" s="30"/>
      <c r="L42" s="30"/>
    </row>
    <row r="43" spans="1:12" s="22" customFormat="1" ht="15.75">
      <c r="A43" s="5"/>
      <c r="B43" s="8" t="s">
        <v>40</v>
      </c>
      <c r="C43" s="8"/>
      <c r="D43" s="8"/>
      <c r="E43" s="24">
        <f>E41</f>
        <v>2000</v>
      </c>
      <c r="F43" s="24">
        <f t="shared" si="5"/>
        <v>-2000</v>
      </c>
      <c r="G43" s="24">
        <f>G41</f>
        <v>0</v>
      </c>
      <c r="H43" s="24">
        <f>H41</f>
        <v>0</v>
      </c>
      <c r="I43" s="24">
        <f>I41</f>
        <v>2000</v>
      </c>
      <c r="J43" s="30">
        <f t="shared" si="6"/>
        <v>-2000</v>
      </c>
      <c r="K43" s="30">
        <f>K41</f>
        <v>0</v>
      </c>
      <c r="L43" s="30">
        <f>L41</f>
        <v>0</v>
      </c>
    </row>
    <row r="44" spans="1:12" s="22" customFormat="1" ht="15.75">
      <c r="A44" s="5"/>
      <c r="B44" s="34" t="s">
        <v>12</v>
      </c>
      <c r="C44" s="34"/>
      <c r="D44" s="36"/>
      <c r="E44" s="24">
        <f>E50+E54+E57+E60+E63</f>
        <v>21085.5</v>
      </c>
      <c r="F44" s="24">
        <f>F50+F54+F57+F60+F63+F66</f>
        <v>423975.8</v>
      </c>
      <c r="G44" s="24">
        <f>G50+G54+G57+G60+G63+G66</f>
        <v>445061.3</v>
      </c>
      <c r="H44" s="24">
        <f>H50+H54+H57+H60+H63+H66</f>
        <v>317765.6</v>
      </c>
      <c r="I44" s="24">
        <f>I50+I54+I57+I60+I63</f>
        <v>21085.5</v>
      </c>
      <c r="J44" s="30">
        <f t="shared" si="6"/>
        <v>467164</v>
      </c>
      <c r="K44" s="30">
        <f>K50+K54+K57+K60+K63+K66+K47</f>
        <v>488249.5</v>
      </c>
      <c r="L44" s="30">
        <f>L50+L54+L57+L60+L63+L66+L47</f>
        <v>334348.1</v>
      </c>
    </row>
    <row r="45" spans="1:12" s="22" customFormat="1" ht="15.75">
      <c r="A45" s="5"/>
      <c r="B45" s="6" t="s">
        <v>43</v>
      </c>
      <c r="C45" s="8"/>
      <c r="D45" s="11"/>
      <c r="E45" s="24"/>
      <c r="F45" s="24"/>
      <c r="G45" s="24"/>
      <c r="H45" s="24"/>
      <c r="I45" s="24"/>
      <c r="J45" s="30"/>
      <c r="K45" s="30"/>
      <c r="L45" s="30"/>
    </row>
    <row r="46" spans="1:12" s="22" customFormat="1" ht="15.75">
      <c r="A46" s="5"/>
      <c r="B46" s="8" t="s">
        <v>40</v>
      </c>
      <c r="C46" s="8"/>
      <c r="D46" s="11"/>
      <c r="E46" s="24">
        <f>E44</f>
        <v>21085.5</v>
      </c>
      <c r="F46" s="24">
        <f>F44</f>
        <v>423975.8</v>
      </c>
      <c r="G46" s="24">
        <f>G44</f>
        <v>445061.3</v>
      </c>
      <c r="H46" s="24">
        <f>H44</f>
        <v>317765.6</v>
      </c>
      <c r="I46" s="24">
        <f>I44</f>
        <v>21085.5</v>
      </c>
      <c r="J46" s="30">
        <f t="shared" si="6"/>
        <v>467164</v>
      </c>
      <c r="K46" s="30">
        <f>K44</f>
        <v>488249.5</v>
      </c>
      <c r="L46" s="30">
        <f>L44</f>
        <v>334348.1</v>
      </c>
    </row>
    <row r="47" spans="1:12" s="22" customFormat="1" ht="110.25">
      <c r="A47" s="5" t="s">
        <v>55</v>
      </c>
      <c r="B47" s="10" t="s">
        <v>92</v>
      </c>
      <c r="C47" s="10" t="s">
        <v>13</v>
      </c>
      <c r="D47" s="9" t="s">
        <v>93</v>
      </c>
      <c r="E47" s="24"/>
      <c r="F47" s="24"/>
      <c r="G47" s="24"/>
      <c r="H47" s="24"/>
      <c r="I47" s="24"/>
      <c r="J47" s="30">
        <f t="shared" si="6"/>
        <v>189978.2</v>
      </c>
      <c r="K47" s="30">
        <v>189978.2</v>
      </c>
      <c r="L47" s="30">
        <v>162565.8</v>
      </c>
    </row>
    <row r="48" spans="1:12" s="22" customFormat="1" ht="15.75">
      <c r="A48" s="5"/>
      <c r="B48" s="6" t="s">
        <v>43</v>
      </c>
      <c r="C48" s="8"/>
      <c r="D48" s="11"/>
      <c r="E48" s="24"/>
      <c r="F48" s="24"/>
      <c r="G48" s="24"/>
      <c r="H48" s="24"/>
      <c r="I48" s="24"/>
      <c r="J48" s="30"/>
      <c r="K48" s="30"/>
      <c r="L48" s="30"/>
    </row>
    <row r="49" spans="1:12" s="22" customFormat="1" ht="15.75">
      <c r="A49" s="5"/>
      <c r="B49" s="8" t="s">
        <v>40</v>
      </c>
      <c r="C49" s="8"/>
      <c r="D49" s="11"/>
      <c r="E49" s="24"/>
      <c r="F49" s="24"/>
      <c r="G49" s="24"/>
      <c r="H49" s="24"/>
      <c r="I49" s="24"/>
      <c r="J49" s="30">
        <f t="shared" si="6"/>
        <v>189978.2</v>
      </c>
      <c r="K49" s="30">
        <v>189978.2</v>
      </c>
      <c r="L49" s="30">
        <v>162565.8</v>
      </c>
    </row>
    <row r="50" spans="1:12" s="22" customFormat="1" ht="94.5">
      <c r="A50" s="5" t="s">
        <v>56</v>
      </c>
      <c r="B50" s="10" t="s">
        <v>70</v>
      </c>
      <c r="C50" s="10" t="s">
        <v>13</v>
      </c>
      <c r="D50" s="10" t="s">
        <v>66</v>
      </c>
      <c r="E50" s="24">
        <v>0</v>
      </c>
      <c r="F50" s="24">
        <f>G50-E50</f>
        <v>71061.2</v>
      </c>
      <c r="G50" s="24">
        <f>31712.8+39348.4</f>
        <v>71061.2</v>
      </c>
      <c r="H50" s="24">
        <v>73996.5</v>
      </c>
      <c r="I50" s="24">
        <v>0</v>
      </c>
      <c r="J50" s="30">
        <f t="shared" si="6"/>
        <v>71061.2</v>
      </c>
      <c r="K50" s="30">
        <f>31712.8+39348.4</f>
        <v>71061.2</v>
      </c>
      <c r="L50" s="30">
        <v>73996.5</v>
      </c>
    </row>
    <row r="51" spans="1:12" s="22" customFormat="1" ht="15.75">
      <c r="A51" s="5"/>
      <c r="B51" s="6" t="s">
        <v>43</v>
      </c>
      <c r="C51" s="10"/>
      <c r="D51" s="10"/>
      <c r="E51" s="24"/>
      <c r="F51" s="24">
        <f aca="true" t="shared" si="7" ref="F51:F65">G51-E51</f>
        <v>0</v>
      </c>
      <c r="G51" s="24"/>
      <c r="H51" s="24"/>
      <c r="I51" s="24"/>
      <c r="J51" s="30"/>
      <c r="K51" s="30"/>
      <c r="L51" s="30"/>
    </row>
    <row r="52" spans="1:12" s="22" customFormat="1" ht="15.75">
      <c r="A52" s="5"/>
      <c r="B52" s="8" t="s">
        <v>40</v>
      </c>
      <c r="C52" s="10"/>
      <c r="D52" s="10"/>
      <c r="E52" s="24">
        <f>E50</f>
        <v>0</v>
      </c>
      <c r="F52" s="24">
        <f t="shared" si="7"/>
        <v>71061.2</v>
      </c>
      <c r="G52" s="24">
        <f>G50</f>
        <v>71061.2</v>
      </c>
      <c r="H52" s="24">
        <f>H50</f>
        <v>73996.5</v>
      </c>
      <c r="I52" s="24">
        <f>I50</f>
        <v>0</v>
      </c>
      <c r="J52" s="30">
        <f t="shared" si="6"/>
        <v>71061.2</v>
      </c>
      <c r="K52" s="30">
        <f>K50</f>
        <v>71061.2</v>
      </c>
      <c r="L52" s="30">
        <f>L50</f>
        <v>73996.5</v>
      </c>
    </row>
    <row r="53" spans="1:12" s="22" customFormat="1" ht="15.75">
      <c r="A53" s="5"/>
      <c r="B53" s="8" t="s">
        <v>80</v>
      </c>
      <c r="C53" s="10"/>
      <c r="D53" s="10"/>
      <c r="E53" s="24"/>
      <c r="F53" s="24">
        <f t="shared" si="7"/>
        <v>0</v>
      </c>
      <c r="G53" s="24"/>
      <c r="H53" s="24"/>
      <c r="I53" s="24"/>
      <c r="J53" s="30">
        <f aca="true" t="shared" si="8" ref="J53:J65">K53-I53</f>
        <v>0</v>
      </c>
      <c r="K53" s="30"/>
      <c r="L53" s="30"/>
    </row>
    <row r="54" spans="1:12" s="22" customFormat="1" ht="110.25">
      <c r="A54" s="5" t="s">
        <v>57</v>
      </c>
      <c r="B54" s="10" t="s">
        <v>73</v>
      </c>
      <c r="C54" s="10" t="s">
        <v>13</v>
      </c>
      <c r="D54" s="10" t="s">
        <v>30</v>
      </c>
      <c r="E54" s="24">
        <v>21085.5</v>
      </c>
      <c r="F54" s="24">
        <f t="shared" si="7"/>
        <v>-948</v>
      </c>
      <c r="G54" s="24">
        <v>20137.5</v>
      </c>
      <c r="H54" s="24">
        <v>0</v>
      </c>
      <c r="I54" s="24">
        <v>21085.5</v>
      </c>
      <c r="J54" s="30">
        <f t="shared" si="8"/>
        <v>-948</v>
      </c>
      <c r="K54" s="30">
        <v>20137.5</v>
      </c>
      <c r="L54" s="30">
        <v>0</v>
      </c>
    </row>
    <row r="55" spans="1:12" s="22" customFormat="1" ht="15.75">
      <c r="A55" s="5"/>
      <c r="B55" s="6" t="s">
        <v>43</v>
      </c>
      <c r="C55" s="10"/>
      <c r="D55" s="10"/>
      <c r="E55" s="24"/>
      <c r="F55" s="24">
        <f t="shared" si="7"/>
        <v>0</v>
      </c>
      <c r="G55" s="24"/>
      <c r="H55" s="24"/>
      <c r="I55" s="24"/>
      <c r="J55" s="30"/>
      <c r="K55" s="30"/>
      <c r="L55" s="30"/>
    </row>
    <row r="56" spans="1:12" s="22" customFormat="1" ht="15.75">
      <c r="A56" s="5"/>
      <c r="B56" s="8" t="s">
        <v>40</v>
      </c>
      <c r="C56" s="10"/>
      <c r="D56" s="10"/>
      <c r="E56" s="24">
        <f>E54</f>
        <v>21085.5</v>
      </c>
      <c r="F56" s="24">
        <f t="shared" si="7"/>
        <v>-948</v>
      </c>
      <c r="G56" s="24">
        <f>G54</f>
        <v>20137.5</v>
      </c>
      <c r="H56" s="24">
        <f>H54</f>
        <v>0</v>
      </c>
      <c r="I56" s="24">
        <f>I54</f>
        <v>21085.5</v>
      </c>
      <c r="J56" s="30">
        <f t="shared" si="8"/>
        <v>-948</v>
      </c>
      <c r="K56" s="30">
        <f>K54</f>
        <v>20137.5</v>
      </c>
      <c r="L56" s="30">
        <f>L54</f>
        <v>0</v>
      </c>
    </row>
    <row r="57" spans="1:12" s="22" customFormat="1" ht="78.75">
      <c r="A57" s="5" t="s">
        <v>58</v>
      </c>
      <c r="B57" s="10" t="s">
        <v>71</v>
      </c>
      <c r="C57" s="10" t="s">
        <v>13</v>
      </c>
      <c r="D57" s="10" t="s">
        <v>31</v>
      </c>
      <c r="E57" s="24">
        <v>0</v>
      </c>
      <c r="F57" s="24">
        <f t="shared" si="7"/>
        <v>114690.9</v>
      </c>
      <c r="G57" s="24">
        <v>114690.9</v>
      </c>
      <c r="H57" s="24">
        <v>49124.7</v>
      </c>
      <c r="I57" s="24">
        <v>0</v>
      </c>
      <c r="J57" s="30">
        <f t="shared" si="8"/>
        <v>114690.9</v>
      </c>
      <c r="K57" s="30">
        <v>114690.9</v>
      </c>
      <c r="L57" s="30">
        <v>49124.7</v>
      </c>
    </row>
    <row r="58" spans="1:12" s="22" customFormat="1" ht="15.75">
      <c r="A58" s="5"/>
      <c r="B58" s="6" t="s">
        <v>43</v>
      </c>
      <c r="C58" s="10"/>
      <c r="D58" s="10"/>
      <c r="E58" s="24"/>
      <c r="F58" s="24">
        <f t="shared" si="7"/>
        <v>0</v>
      </c>
      <c r="G58" s="24"/>
      <c r="H58" s="24"/>
      <c r="I58" s="24"/>
      <c r="J58" s="30"/>
      <c r="K58" s="30"/>
      <c r="L58" s="30"/>
    </row>
    <row r="59" spans="1:12" s="22" customFormat="1" ht="15.75">
      <c r="A59" s="5"/>
      <c r="B59" s="8" t="s">
        <v>40</v>
      </c>
      <c r="C59" s="10"/>
      <c r="D59" s="10"/>
      <c r="E59" s="24">
        <f>E57</f>
        <v>0</v>
      </c>
      <c r="F59" s="24">
        <f t="shared" si="7"/>
        <v>114690.9</v>
      </c>
      <c r="G59" s="24">
        <f>G57</f>
        <v>114690.9</v>
      </c>
      <c r="H59" s="24">
        <f>H57</f>
        <v>49124.7</v>
      </c>
      <c r="I59" s="24">
        <f>I57</f>
        <v>0</v>
      </c>
      <c r="J59" s="30">
        <f t="shared" si="8"/>
        <v>114690.9</v>
      </c>
      <c r="K59" s="30">
        <f>K57</f>
        <v>114690.9</v>
      </c>
      <c r="L59" s="30">
        <f>L57</f>
        <v>49124.7</v>
      </c>
    </row>
    <row r="60" spans="1:12" s="22" customFormat="1" ht="204.75">
      <c r="A60" s="5" t="s">
        <v>59</v>
      </c>
      <c r="B60" s="8" t="s">
        <v>78</v>
      </c>
      <c r="C60" s="10" t="s">
        <v>13</v>
      </c>
      <c r="D60" s="10" t="s">
        <v>79</v>
      </c>
      <c r="E60" s="24"/>
      <c r="F60" s="24">
        <f t="shared" si="7"/>
        <v>43105</v>
      </c>
      <c r="G60" s="24">
        <v>43105</v>
      </c>
      <c r="H60" s="24"/>
      <c r="I60" s="24"/>
      <c r="J60" s="30">
        <f t="shared" si="8"/>
        <v>43105</v>
      </c>
      <c r="K60" s="30">
        <v>43105</v>
      </c>
      <c r="L60" s="30">
        <v>0</v>
      </c>
    </row>
    <row r="61" spans="1:12" s="22" customFormat="1" ht="15.75">
      <c r="A61" s="5"/>
      <c r="B61" s="6" t="s">
        <v>43</v>
      </c>
      <c r="C61" s="10"/>
      <c r="D61" s="10"/>
      <c r="E61" s="24"/>
      <c r="F61" s="24">
        <f t="shared" si="7"/>
        <v>0</v>
      </c>
      <c r="G61" s="24"/>
      <c r="H61" s="24"/>
      <c r="I61" s="24"/>
      <c r="J61" s="30"/>
      <c r="K61" s="30"/>
      <c r="L61" s="30"/>
    </row>
    <row r="62" spans="1:12" s="22" customFormat="1" ht="15.75">
      <c r="A62" s="5"/>
      <c r="B62" s="8" t="s">
        <v>40</v>
      </c>
      <c r="C62" s="10"/>
      <c r="D62" s="10"/>
      <c r="E62" s="24">
        <f>E60</f>
        <v>0</v>
      </c>
      <c r="F62" s="24">
        <f t="shared" si="7"/>
        <v>43105</v>
      </c>
      <c r="G62" s="24">
        <f>G60</f>
        <v>43105</v>
      </c>
      <c r="H62" s="24">
        <f>H60</f>
        <v>0</v>
      </c>
      <c r="I62" s="24">
        <f>I60</f>
        <v>0</v>
      </c>
      <c r="J62" s="30">
        <f t="shared" si="8"/>
        <v>43105</v>
      </c>
      <c r="K62" s="30">
        <f>K60</f>
        <v>43105</v>
      </c>
      <c r="L62" s="30">
        <f>L60</f>
        <v>0</v>
      </c>
    </row>
    <row r="63" spans="1:12" s="22" customFormat="1" ht="78.75">
      <c r="A63" s="5" t="s">
        <v>60</v>
      </c>
      <c r="B63" s="8" t="s">
        <v>76</v>
      </c>
      <c r="C63" s="10" t="s">
        <v>81</v>
      </c>
      <c r="D63" s="9" t="s">
        <v>77</v>
      </c>
      <c r="E63" s="24">
        <v>0</v>
      </c>
      <c r="F63" s="24">
        <f t="shared" si="7"/>
        <v>346.7</v>
      </c>
      <c r="G63" s="24">
        <v>346.7</v>
      </c>
      <c r="H63" s="24"/>
      <c r="I63" s="24">
        <v>0</v>
      </c>
      <c r="J63" s="30">
        <f t="shared" si="8"/>
        <v>346.7</v>
      </c>
      <c r="K63" s="30">
        <v>346.7</v>
      </c>
      <c r="L63" s="30">
        <v>0</v>
      </c>
    </row>
    <row r="64" spans="1:12" s="22" customFormat="1" ht="15.75">
      <c r="A64" s="5"/>
      <c r="B64" s="6" t="s">
        <v>43</v>
      </c>
      <c r="C64" s="10"/>
      <c r="D64" s="9"/>
      <c r="E64" s="24"/>
      <c r="F64" s="24">
        <f t="shared" si="7"/>
        <v>0</v>
      </c>
      <c r="G64" s="24"/>
      <c r="H64" s="24"/>
      <c r="I64" s="24"/>
      <c r="J64" s="30">
        <f t="shared" si="8"/>
        <v>0</v>
      </c>
      <c r="K64" s="30"/>
      <c r="L64" s="30"/>
    </row>
    <row r="65" spans="1:12" s="22" customFormat="1" ht="15.75">
      <c r="A65" s="5"/>
      <c r="B65" s="8" t="s">
        <v>40</v>
      </c>
      <c r="C65" s="10"/>
      <c r="D65" s="9"/>
      <c r="E65" s="24">
        <f>E63</f>
        <v>0</v>
      </c>
      <c r="F65" s="24">
        <f t="shared" si="7"/>
        <v>346.7</v>
      </c>
      <c r="G65" s="24">
        <f>G63</f>
        <v>346.7</v>
      </c>
      <c r="H65" s="24"/>
      <c r="I65" s="24">
        <f>I63</f>
        <v>0</v>
      </c>
      <c r="J65" s="30">
        <f t="shared" si="8"/>
        <v>346.7</v>
      </c>
      <c r="K65" s="30">
        <f>K63</f>
        <v>346.7</v>
      </c>
      <c r="L65" s="30">
        <v>0</v>
      </c>
    </row>
    <row r="66" spans="1:12" s="22" customFormat="1" ht="94.5">
      <c r="A66" s="5" t="s">
        <v>61</v>
      </c>
      <c r="B66" s="10" t="s">
        <v>44</v>
      </c>
      <c r="C66" s="8" t="s">
        <v>91</v>
      </c>
      <c r="D66" s="9" t="s">
        <v>65</v>
      </c>
      <c r="E66" s="24">
        <v>0</v>
      </c>
      <c r="F66" s="24">
        <f>G66-E66</f>
        <v>195720</v>
      </c>
      <c r="G66" s="24">
        <v>195720</v>
      </c>
      <c r="H66" s="24">
        <v>194644.4</v>
      </c>
      <c r="I66" s="24">
        <v>0</v>
      </c>
      <c r="J66" s="30">
        <f>K66-I66</f>
        <v>48930</v>
      </c>
      <c r="K66" s="30">
        <v>48930</v>
      </c>
      <c r="L66" s="30">
        <v>48661.1</v>
      </c>
    </row>
    <row r="67" spans="1:12" s="22" customFormat="1" ht="15.75">
      <c r="A67" s="5"/>
      <c r="B67" s="6" t="s">
        <v>43</v>
      </c>
      <c r="C67" s="8"/>
      <c r="D67" s="9"/>
      <c r="E67" s="24"/>
      <c r="F67" s="24">
        <f>G67-E67</f>
        <v>0</v>
      </c>
      <c r="G67" s="24"/>
      <c r="H67" s="24"/>
      <c r="I67" s="24"/>
      <c r="J67" s="30"/>
      <c r="K67" s="30"/>
      <c r="L67" s="30"/>
    </row>
    <row r="68" spans="1:12" s="22" customFormat="1" ht="15.75">
      <c r="A68" s="5"/>
      <c r="B68" s="8" t="s">
        <v>40</v>
      </c>
      <c r="C68" s="8"/>
      <c r="D68" s="9"/>
      <c r="E68" s="24">
        <f>E66</f>
        <v>0</v>
      </c>
      <c r="F68" s="24">
        <f>G68-E68</f>
        <v>195720</v>
      </c>
      <c r="G68" s="24">
        <f>G66</f>
        <v>195720</v>
      </c>
      <c r="H68" s="24">
        <f>H66</f>
        <v>194644.4</v>
      </c>
      <c r="I68" s="24">
        <f>I66</f>
        <v>0</v>
      </c>
      <c r="J68" s="30">
        <f>K68-I68</f>
        <v>48930</v>
      </c>
      <c r="K68" s="30">
        <f>K66</f>
        <v>48930</v>
      </c>
      <c r="L68" s="30">
        <f>L66</f>
        <v>48661.1</v>
      </c>
    </row>
    <row r="69" spans="1:12" s="22" customFormat="1" ht="15.75">
      <c r="A69" s="5"/>
      <c r="B69" s="34" t="s">
        <v>14</v>
      </c>
      <c r="C69" s="34"/>
      <c r="D69" s="36"/>
      <c r="E69" s="24">
        <f>E66+E72+E75</f>
        <v>53880</v>
      </c>
      <c r="F69" s="24">
        <f>F66+F72+F75</f>
        <v>365498.1</v>
      </c>
      <c r="G69" s="24">
        <f>G72+G75</f>
        <v>223658.1</v>
      </c>
      <c r="H69" s="24">
        <f>H72+H75</f>
        <v>339112.9</v>
      </c>
      <c r="I69" s="24">
        <f>I66+I72+I75</f>
        <v>53880</v>
      </c>
      <c r="J69" s="30">
        <f>J66+J72+J75</f>
        <v>218708.1</v>
      </c>
      <c r="K69" s="30">
        <f>K72+K75</f>
        <v>223658.1</v>
      </c>
      <c r="L69" s="30">
        <f>L72+L75</f>
        <v>339112.9</v>
      </c>
    </row>
    <row r="70" spans="1:12" s="22" customFormat="1" ht="15.75">
      <c r="A70" s="5"/>
      <c r="B70" s="6" t="s">
        <v>43</v>
      </c>
      <c r="C70" s="8"/>
      <c r="D70" s="11"/>
      <c r="E70" s="24"/>
      <c r="F70" s="24"/>
      <c r="G70" s="24"/>
      <c r="H70" s="24"/>
      <c r="I70" s="24"/>
      <c r="J70" s="30"/>
      <c r="K70" s="30"/>
      <c r="L70" s="30"/>
    </row>
    <row r="71" spans="1:12" s="22" customFormat="1" ht="15.75">
      <c r="A71" s="5"/>
      <c r="B71" s="8" t="s">
        <v>40</v>
      </c>
      <c r="C71" s="8"/>
      <c r="D71" s="11"/>
      <c r="E71" s="24">
        <f>E68+E74+E77</f>
        <v>53880</v>
      </c>
      <c r="F71" s="24">
        <f>F68+F74+F77</f>
        <v>365498.1</v>
      </c>
      <c r="G71" s="24">
        <f>G74+G77</f>
        <v>223658.1</v>
      </c>
      <c r="H71" s="24">
        <f>H74+H77</f>
        <v>339112.9</v>
      </c>
      <c r="I71" s="24">
        <f>I68+I74+I77</f>
        <v>53880</v>
      </c>
      <c r="J71" s="30">
        <f>J68+J74+J77</f>
        <v>218708.1</v>
      </c>
      <c r="K71" s="30">
        <f>K74+K77</f>
        <v>223658.1</v>
      </c>
      <c r="L71" s="30">
        <f>L74+L77</f>
        <v>339112.9</v>
      </c>
    </row>
    <row r="72" spans="1:12" s="22" customFormat="1" ht="47.25">
      <c r="A72" s="5" t="s">
        <v>62</v>
      </c>
      <c r="B72" s="10" t="s">
        <v>22</v>
      </c>
      <c r="C72" s="10" t="s">
        <v>7</v>
      </c>
      <c r="D72" s="13" t="s">
        <v>25</v>
      </c>
      <c r="E72" s="24">
        <v>53880</v>
      </c>
      <c r="F72" s="24">
        <f aca="true" t="shared" si="9" ref="F72:F77">G72-E72</f>
        <v>0</v>
      </c>
      <c r="G72" s="24">
        <f>4372+49508</f>
        <v>53880</v>
      </c>
      <c r="H72" s="24">
        <v>0</v>
      </c>
      <c r="I72" s="24">
        <v>53880</v>
      </c>
      <c r="J72" s="30">
        <f aca="true" t="shared" si="10" ref="J72:J86">K72-I72</f>
        <v>0</v>
      </c>
      <c r="K72" s="30">
        <f>4372+49508</f>
        <v>53880</v>
      </c>
      <c r="L72" s="30">
        <v>0</v>
      </c>
    </row>
    <row r="73" spans="1:12" s="22" customFormat="1" ht="15.75">
      <c r="A73" s="5"/>
      <c r="B73" s="6" t="s">
        <v>43</v>
      </c>
      <c r="C73" s="10"/>
      <c r="D73" s="13"/>
      <c r="E73" s="24"/>
      <c r="F73" s="24">
        <f t="shared" si="9"/>
        <v>0</v>
      </c>
      <c r="G73" s="24"/>
      <c r="H73" s="24"/>
      <c r="I73" s="24"/>
      <c r="J73" s="30">
        <f t="shared" si="10"/>
        <v>0</v>
      </c>
      <c r="K73" s="30"/>
      <c r="L73" s="30"/>
    </row>
    <row r="74" spans="1:12" s="22" customFormat="1" ht="15.75">
      <c r="A74" s="5"/>
      <c r="B74" s="8" t="s">
        <v>40</v>
      </c>
      <c r="C74" s="10"/>
      <c r="D74" s="13"/>
      <c r="E74" s="24">
        <f>E72</f>
        <v>53880</v>
      </c>
      <c r="F74" s="24">
        <f t="shared" si="9"/>
        <v>0</v>
      </c>
      <c r="G74" s="24">
        <f>G72</f>
        <v>53880</v>
      </c>
      <c r="H74" s="24">
        <f>H72</f>
        <v>0</v>
      </c>
      <c r="I74" s="24">
        <f>I72</f>
        <v>53880</v>
      </c>
      <c r="J74" s="30">
        <f t="shared" si="10"/>
        <v>0</v>
      </c>
      <c r="K74" s="30">
        <f>K72</f>
        <v>53880</v>
      </c>
      <c r="L74" s="30">
        <f>L72</f>
        <v>0</v>
      </c>
    </row>
    <row r="75" spans="1:12" s="22" customFormat="1" ht="47.25">
      <c r="A75" s="5" t="s">
        <v>63</v>
      </c>
      <c r="B75" s="8" t="s">
        <v>26</v>
      </c>
      <c r="C75" s="10" t="s">
        <v>81</v>
      </c>
      <c r="D75" s="9" t="s">
        <v>24</v>
      </c>
      <c r="E75" s="24">
        <v>0</v>
      </c>
      <c r="F75" s="24">
        <f t="shared" si="9"/>
        <v>169778.1</v>
      </c>
      <c r="G75" s="24">
        <v>169778.1</v>
      </c>
      <c r="H75" s="24">
        <v>339112.9</v>
      </c>
      <c r="I75" s="24">
        <v>0</v>
      </c>
      <c r="J75" s="30">
        <f t="shared" si="10"/>
        <v>169778.1</v>
      </c>
      <c r="K75" s="30">
        <v>169778.1</v>
      </c>
      <c r="L75" s="30">
        <v>339112.9</v>
      </c>
    </row>
    <row r="76" spans="1:12" s="22" customFormat="1" ht="15.75" customHeight="1">
      <c r="A76" s="5"/>
      <c r="B76" s="6" t="s">
        <v>43</v>
      </c>
      <c r="C76" s="10"/>
      <c r="D76" s="10"/>
      <c r="E76" s="24"/>
      <c r="F76" s="24">
        <f t="shared" si="9"/>
        <v>0</v>
      </c>
      <c r="G76" s="24"/>
      <c r="H76" s="24"/>
      <c r="I76" s="24"/>
      <c r="J76" s="30"/>
      <c r="K76" s="30"/>
      <c r="L76" s="30"/>
    </row>
    <row r="77" spans="1:12" s="22" customFormat="1" ht="15.75" customHeight="1">
      <c r="A77" s="5"/>
      <c r="B77" s="8" t="s">
        <v>40</v>
      </c>
      <c r="C77" s="10"/>
      <c r="D77" s="10"/>
      <c r="E77" s="24">
        <f>E75</f>
        <v>0</v>
      </c>
      <c r="F77" s="24">
        <f t="shared" si="9"/>
        <v>169778.1</v>
      </c>
      <c r="G77" s="24">
        <f>G75</f>
        <v>169778.1</v>
      </c>
      <c r="H77" s="24">
        <f>H75</f>
        <v>339112.9</v>
      </c>
      <c r="I77" s="24">
        <f>I75</f>
        <v>0</v>
      </c>
      <c r="J77" s="30">
        <f t="shared" si="10"/>
        <v>169778.1</v>
      </c>
      <c r="K77" s="30">
        <f>K75</f>
        <v>169778.1</v>
      </c>
      <c r="L77" s="30">
        <f>L75</f>
        <v>339112.9</v>
      </c>
    </row>
    <row r="78" spans="1:12" s="22" customFormat="1" ht="15.75">
      <c r="A78" s="5"/>
      <c r="B78" s="43" t="s">
        <v>39</v>
      </c>
      <c r="C78" s="44"/>
      <c r="D78" s="45"/>
      <c r="E78" s="24">
        <f>E87+E90</f>
        <v>506964.8</v>
      </c>
      <c r="F78" s="24">
        <f>F87+F90</f>
        <v>-506964.8</v>
      </c>
      <c r="G78" s="24">
        <f>G87+G90</f>
        <v>0</v>
      </c>
      <c r="H78" s="24">
        <f>H87+H90</f>
        <v>0</v>
      </c>
      <c r="I78" s="24">
        <f>I87+I90</f>
        <v>506964.8</v>
      </c>
      <c r="J78" s="30">
        <f t="shared" si="10"/>
        <v>-504286.89999999997</v>
      </c>
      <c r="K78" s="30">
        <f>K87+K90+K81+K84</f>
        <v>2677.8999999999996</v>
      </c>
      <c r="L78" s="30">
        <f>L87+L90+L81+L84</f>
        <v>2678</v>
      </c>
    </row>
    <row r="79" spans="1:12" s="22" customFormat="1" ht="15.75">
      <c r="A79" s="5"/>
      <c r="B79" s="6" t="s">
        <v>43</v>
      </c>
      <c r="C79" s="12"/>
      <c r="D79" s="14"/>
      <c r="E79" s="24"/>
      <c r="F79" s="24"/>
      <c r="G79" s="24"/>
      <c r="H79" s="24"/>
      <c r="I79" s="24"/>
      <c r="J79" s="30"/>
      <c r="K79" s="30"/>
      <c r="L79" s="30"/>
    </row>
    <row r="80" spans="1:12" s="22" customFormat="1" ht="15.75">
      <c r="A80" s="5"/>
      <c r="B80" s="8" t="s">
        <v>40</v>
      </c>
      <c r="C80" s="15"/>
      <c r="D80" s="16"/>
      <c r="E80" s="24">
        <f>E78</f>
        <v>506964.8</v>
      </c>
      <c r="F80" s="24">
        <f>F78</f>
        <v>-506964.8</v>
      </c>
      <c r="G80" s="24">
        <f>G78</f>
        <v>0</v>
      </c>
      <c r="H80" s="24">
        <f>H78</f>
        <v>0</v>
      </c>
      <c r="I80" s="24">
        <f>I78</f>
        <v>506964.8</v>
      </c>
      <c r="J80" s="30">
        <f t="shared" si="10"/>
        <v>-504286.89999999997</v>
      </c>
      <c r="K80" s="30">
        <f>K78</f>
        <v>2677.8999999999996</v>
      </c>
      <c r="L80" s="30">
        <f>L78</f>
        <v>2678</v>
      </c>
    </row>
    <row r="81" spans="1:12" s="22" customFormat="1" ht="94.5">
      <c r="A81" s="5" t="s">
        <v>64</v>
      </c>
      <c r="B81" s="28" t="s">
        <v>94</v>
      </c>
      <c r="C81" s="10" t="s">
        <v>37</v>
      </c>
      <c r="D81" s="29" t="s">
        <v>38</v>
      </c>
      <c r="E81" s="24"/>
      <c r="F81" s="24"/>
      <c r="G81" s="24"/>
      <c r="H81" s="24"/>
      <c r="I81" s="24"/>
      <c r="J81" s="30">
        <f t="shared" si="10"/>
        <v>1729.1</v>
      </c>
      <c r="K81" s="30">
        <v>1729.1</v>
      </c>
      <c r="L81" s="30">
        <v>1729.1</v>
      </c>
    </row>
    <row r="82" spans="1:12" s="22" customFormat="1" ht="15.75">
      <c r="A82" s="5"/>
      <c r="B82" s="6" t="s">
        <v>43</v>
      </c>
      <c r="C82" s="15"/>
      <c r="D82" s="16"/>
      <c r="E82" s="24"/>
      <c r="F82" s="24"/>
      <c r="G82" s="24"/>
      <c r="H82" s="24"/>
      <c r="I82" s="24"/>
      <c r="J82" s="30"/>
      <c r="K82" s="30"/>
      <c r="L82" s="30"/>
    </row>
    <row r="83" spans="1:12" s="22" customFormat="1" ht="15.75">
      <c r="A83" s="5"/>
      <c r="B83" s="8" t="s">
        <v>40</v>
      </c>
      <c r="C83" s="15"/>
      <c r="D83" s="16"/>
      <c r="E83" s="24"/>
      <c r="F83" s="24"/>
      <c r="G83" s="24"/>
      <c r="H83" s="24"/>
      <c r="I83" s="24"/>
      <c r="J83" s="30">
        <f t="shared" si="10"/>
        <v>1729.1</v>
      </c>
      <c r="K83" s="30">
        <v>1729.1</v>
      </c>
      <c r="L83" s="30">
        <v>1729.1</v>
      </c>
    </row>
    <row r="84" spans="1:12" s="22" customFormat="1" ht="94.5">
      <c r="A84" s="5" t="s">
        <v>96</v>
      </c>
      <c r="B84" s="28" t="s">
        <v>95</v>
      </c>
      <c r="C84" s="10" t="s">
        <v>37</v>
      </c>
      <c r="D84" s="29" t="s">
        <v>38</v>
      </c>
      <c r="E84" s="24"/>
      <c r="F84" s="24"/>
      <c r="G84" s="24"/>
      <c r="H84" s="24"/>
      <c r="I84" s="24"/>
      <c r="J84" s="30">
        <f t="shared" si="10"/>
        <v>948.8</v>
      </c>
      <c r="K84" s="30">
        <v>948.8</v>
      </c>
      <c r="L84" s="30">
        <v>948.9</v>
      </c>
    </row>
    <row r="85" spans="1:12" s="22" customFormat="1" ht="15.75">
      <c r="A85" s="5"/>
      <c r="B85" s="6" t="s">
        <v>43</v>
      </c>
      <c r="C85" s="15"/>
      <c r="D85" s="16"/>
      <c r="E85" s="24"/>
      <c r="F85" s="24"/>
      <c r="G85" s="24"/>
      <c r="H85" s="24"/>
      <c r="I85" s="24"/>
      <c r="J85" s="30"/>
      <c r="K85" s="30"/>
      <c r="L85" s="30"/>
    </row>
    <row r="86" spans="1:12" s="22" customFormat="1" ht="15.75">
      <c r="A86" s="5"/>
      <c r="B86" s="8" t="s">
        <v>40</v>
      </c>
      <c r="C86" s="15"/>
      <c r="D86" s="16"/>
      <c r="E86" s="24"/>
      <c r="F86" s="24"/>
      <c r="G86" s="24"/>
      <c r="H86" s="24"/>
      <c r="I86" s="24"/>
      <c r="J86" s="30">
        <f t="shared" si="10"/>
        <v>948.9</v>
      </c>
      <c r="K86" s="30">
        <v>948.9</v>
      </c>
      <c r="L86" s="30">
        <v>948.9</v>
      </c>
    </row>
    <row r="87" spans="1:12" s="22" customFormat="1" ht="94.5">
      <c r="A87" s="5" t="s">
        <v>97</v>
      </c>
      <c r="B87" s="17" t="s">
        <v>45</v>
      </c>
      <c r="C87" s="10" t="s">
        <v>37</v>
      </c>
      <c r="D87" s="10" t="s">
        <v>38</v>
      </c>
      <c r="E87" s="24">
        <v>340284.8</v>
      </c>
      <c r="F87" s="24">
        <f aca="true" t="shared" si="11" ref="F87:F92">G87-E87</f>
        <v>-340284.8</v>
      </c>
      <c r="G87" s="24">
        <v>0</v>
      </c>
      <c r="H87" s="24">
        <v>0</v>
      </c>
      <c r="I87" s="24">
        <v>340284.8</v>
      </c>
      <c r="J87" s="30">
        <f aca="true" t="shared" si="12" ref="J87:J92">K87-I87</f>
        <v>-340284.8</v>
      </c>
      <c r="K87" s="30">
        <v>0</v>
      </c>
      <c r="L87" s="30">
        <v>0</v>
      </c>
    </row>
    <row r="88" spans="1:12" s="22" customFormat="1" ht="15.75">
      <c r="A88" s="5"/>
      <c r="B88" s="6" t="s">
        <v>43</v>
      </c>
      <c r="C88" s="10"/>
      <c r="D88" s="10"/>
      <c r="E88" s="24"/>
      <c r="F88" s="24">
        <f t="shared" si="11"/>
        <v>0</v>
      </c>
      <c r="G88" s="24"/>
      <c r="H88" s="24"/>
      <c r="I88" s="24"/>
      <c r="J88" s="30"/>
      <c r="K88" s="30"/>
      <c r="L88" s="30"/>
    </row>
    <row r="89" spans="1:12" s="22" customFormat="1" ht="15.75">
      <c r="A89" s="5"/>
      <c r="B89" s="8" t="s">
        <v>40</v>
      </c>
      <c r="C89" s="10"/>
      <c r="D89" s="10"/>
      <c r="E89" s="24">
        <f>E87</f>
        <v>340284.8</v>
      </c>
      <c r="F89" s="24">
        <f t="shared" si="11"/>
        <v>-340284.8</v>
      </c>
      <c r="G89" s="24">
        <f>G87</f>
        <v>0</v>
      </c>
      <c r="H89" s="24">
        <f>H87</f>
        <v>0</v>
      </c>
      <c r="I89" s="24">
        <f>I87</f>
        <v>340284.8</v>
      </c>
      <c r="J89" s="30">
        <f t="shared" si="12"/>
        <v>-340284.8</v>
      </c>
      <c r="K89" s="30">
        <f>K87</f>
        <v>0</v>
      </c>
      <c r="L89" s="30">
        <f>L87</f>
        <v>0</v>
      </c>
    </row>
    <row r="90" spans="1:12" s="22" customFormat="1" ht="94.5">
      <c r="A90" s="5" t="s">
        <v>98</v>
      </c>
      <c r="B90" s="17" t="s">
        <v>74</v>
      </c>
      <c r="C90" s="10" t="s">
        <v>37</v>
      </c>
      <c r="D90" s="10" t="s">
        <v>38</v>
      </c>
      <c r="E90" s="24">
        <v>166680</v>
      </c>
      <c r="F90" s="24">
        <f t="shared" si="11"/>
        <v>-166680</v>
      </c>
      <c r="G90" s="24">
        <v>0</v>
      </c>
      <c r="H90" s="24">
        <v>0</v>
      </c>
      <c r="I90" s="24">
        <v>166680</v>
      </c>
      <c r="J90" s="30">
        <f t="shared" si="12"/>
        <v>-166680</v>
      </c>
      <c r="K90" s="30">
        <v>0</v>
      </c>
      <c r="L90" s="30">
        <v>0</v>
      </c>
    </row>
    <row r="91" spans="1:12" s="22" customFormat="1" ht="15.75">
      <c r="A91" s="5"/>
      <c r="B91" s="6" t="s">
        <v>43</v>
      </c>
      <c r="C91" s="10"/>
      <c r="D91" s="10"/>
      <c r="E91" s="24"/>
      <c r="F91" s="24">
        <f t="shared" si="11"/>
        <v>0</v>
      </c>
      <c r="G91" s="24"/>
      <c r="H91" s="24"/>
      <c r="I91" s="24"/>
      <c r="J91" s="30"/>
      <c r="K91" s="30"/>
      <c r="L91" s="30"/>
    </row>
    <row r="92" spans="1:12" s="22" customFormat="1" ht="15.75">
      <c r="A92" s="5"/>
      <c r="B92" s="8" t="s">
        <v>40</v>
      </c>
      <c r="C92" s="10"/>
      <c r="D92" s="10"/>
      <c r="E92" s="24">
        <f>E90</f>
        <v>166680</v>
      </c>
      <c r="F92" s="24">
        <f t="shared" si="11"/>
        <v>-166680</v>
      </c>
      <c r="G92" s="24">
        <f>G90</f>
        <v>0</v>
      </c>
      <c r="H92" s="24">
        <f>H90</f>
        <v>0</v>
      </c>
      <c r="I92" s="24">
        <f>I90</f>
        <v>166680</v>
      </c>
      <c r="J92" s="30">
        <f t="shared" si="12"/>
        <v>-166680</v>
      </c>
      <c r="K92" s="30">
        <f>K90</f>
        <v>0</v>
      </c>
      <c r="L92" s="30">
        <f>L90</f>
        <v>0</v>
      </c>
    </row>
    <row r="93" spans="1:12" s="22" customFormat="1" ht="15.75">
      <c r="A93" s="5"/>
      <c r="B93" s="34" t="s">
        <v>4</v>
      </c>
      <c r="C93" s="34"/>
      <c r="D93" s="36"/>
      <c r="E93" s="24">
        <f aca="true" t="shared" si="13" ref="E93:L93">E11+E23+E44+E69+E78</f>
        <v>1142778.5</v>
      </c>
      <c r="F93" s="24">
        <f t="shared" si="13"/>
        <v>31863.20000000001</v>
      </c>
      <c r="G93" s="24">
        <f t="shared" si="13"/>
        <v>978921.7</v>
      </c>
      <c r="H93" s="24">
        <f t="shared" si="13"/>
        <v>656878.5</v>
      </c>
      <c r="I93" s="24">
        <f t="shared" si="13"/>
        <v>1142778.5</v>
      </c>
      <c r="J93" s="30">
        <f t="shared" si="13"/>
        <v>-69060.70000000001</v>
      </c>
      <c r="K93" s="30">
        <f t="shared" si="13"/>
        <v>1024787.8</v>
      </c>
      <c r="L93" s="30">
        <f t="shared" si="13"/>
        <v>676139</v>
      </c>
    </row>
    <row r="94" spans="1:12" s="22" customFormat="1" ht="15.75">
      <c r="A94" s="5"/>
      <c r="B94" s="46" t="s">
        <v>42</v>
      </c>
      <c r="C94" s="47"/>
      <c r="D94" s="48"/>
      <c r="E94" s="24"/>
      <c r="F94" s="24"/>
      <c r="G94" s="24"/>
      <c r="H94" s="24"/>
      <c r="I94" s="24"/>
      <c r="J94" s="30"/>
      <c r="K94" s="30"/>
      <c r="L94" s="30"/>
    </row>
    <row r="95" spans="1:12" s="22" customFormat="1" ht="15.75">
      <c r="A95" s="5"/>
      <c r="B95" s="46" t="s">
        <v>40</v>
      </c>
      <c r="C95" s="47"/>
      <c r="D95" s="48"/>
      <c r="E95" s="24">
        <f aca="true" t="shared" si="14" ref="E95:L95">E80+E71+E46+E25+E13</f>
        <v>1142778.5</v>
      </c>
      <c r="F95" s="24">
        <f t="shared" si="14"/>
        <v>31863.199999999953</v>
      </c>
      <c r="G95" s="24">
        <f t="shared" si="14"/>
        <v>978921.7</v>
      </c>
      <c r="H95" s="24">
        <f t="shared" si="14"/>
        <v>656878.5</v>
      </c>
      <c r="I95" s="24">
        <f t="shared" si="14"/>
        <v>1142778.5</v>
      </c>
      <c r="J95" s="30">
        <f t="shared" si="14"/>
        <v>-69060.69999999995</v>
      </c>
      <c r="K95" s="30">
        <f t="shared" si="14"/>
        <v>1024787.8</v>
      </c>
      <c r="L95" s="30">
        <f t="shared" si="14"/>
        <v>676139</v>
      </c>
    </row>
    <row r="96" spans="1:12" s="22" customFormat="1" ht="15.75">
      <c r="A96" s="5"/>
      <c r="B96" s="34" t="s">
        <v>41</v>
      </c>
      <c r="C96" s="34"/>
      <c r="D96" s="36"/>
      <c r="E96" s="24"/>
      <c r="F96" s="24"/>
      <c r="G96" s="24"/>
      <c r="H96" s="24"/>
      <c r="I96" s="24"/>
      <c r="J96" s="30"/>
      <c r="K96" s="30"/>
      <c r="L96" s="30"/>
    </row>
    <row r="97" spans="1:12" s="22" customFormat="1" ht="15.75">
      <c r="A97" s="5"/>
      <c r="B97" s="34" t="s">
        <v>13</v>
      </c>
      <c r="C97" s="33"/>
      <c r="D97" s="33"/>
      <c r="E97" s="24">
        <f aca="true" t="shared" si="15" ref="E97:L97">E44-E63-E66</f>
        <v>21085.5</v>
      </c>
      <c r="F97" s="24">
        <f t="shared" si="15"/>
        <v>227909.09999999998</v>
      </c>
      <c r="G97" s="24">
        <f t="shared" si="15"/>
        <v>248994.59999999998</v>
      </c>
      <c r="H97" s="24">
        <f t="shared" si="15"/>
        <v>123121.19999999998</v>
      </c>
      <c r="I97" s="24">
        <f t="shared" si="15"/>
        <v>21085.5</v>
      </c>
      <c r="J97" s="30">
        <f t="shared" si="15"/>
        <v>417887.3</v>
      </c>
      <c r="K97" s="30">
        <f t="shared" si="15"/>
        <v>438972.8</v>
      </c>
      <c r="L97" s="30">
        <f t="shared" si="15"/>
        <v>285687</v>
      </c>
    </row>
    <row r="98" spans="1:12" s="22" customFormat="1" ht="15.75">
      <c r="A98" s="5"/>
      <c r="B98" s="34" t="s">
        <v>91</v>
      </c>
      <c r="C98" s="33"/>
      <c r="D98" s="33"/>
      <c r="E98" s="24">
        <f aca="true" t="shared" si="16" ref="E98:L98">E66</f>
        <v>0</v>
      </c>
      <c r="F98" s="24">
        <f t="shared" si="16"/>
        <v>195720</v>
      </c>
      <c r="G98" s="24">
        <f t="shared" si="16"/>
        <v>195720</v>
      </c>
      <c r="H98" s="24">
        <f t="shared" si="16"/>
        <v>194644.4</v>
      </c>
      <c r="I98" s="24">
        <f t="shared" si="16"/>
        <v>0</v>
      </c>
      <c r="J98" s="30">
        <f t="shared" si="16"/>
        <v>48930</v>
      </c>
      <c r="K98" s="30">
        <f t="shared" si="16"/>
        <v>48930</v>
      </c>
      <c r="L98" s="30">
        <f t="shared" si="16"/>
        <v>48661.1</v>
      </c>
    </row>
    <row r="99" spans="1:12" s="22" customFormat="1" ht="15.75">
      <c r="A99" s="5"/>
      <c r="B99" s="34" t="s">
        <v>5</v>
      </c>
      <c r="C99" s="33"/>
      <c r="D99" s="33"/>
      <c r="E99" s="24">
        <f aca="true" t="shared" si="17" ref="E99:L99">E11</f>
        <v>550000</v>
      </c>
      <c r="F99" s="24">
        <f t="shared" si="17"/>
        <v>-550000</v>
      </c>
      <c r="G99" s="24">
        <f t="shared" si="17"/>
        <v>0</v>
      </c>
      <c r="H99" s="24">
        <f t="shared" si="17"/>
        <v>0</v>
      </c>
      <c r="I99" s="24">
        <f t="shared" si="17"/>
        <v>550000</v>
      </c>
      <c r="J99" s="30">
        <f t="shared" si="17"/>
        <v>-550000</v>
      </c>
      <c r="K99" s="30">
        <f t="shared" si="17"/>
        <v>0</v>
      </c>
      <c r="L99" s="30">
        <f t="shared" si="17"/>
        <v>0</v>
      </c>
    </row>
    <row r="100" spans="1:12" s="22" customFormat="1" ht="15.75">
      <c r="A100" s="5"/>
      <c r="B100" s="34" t="s">
        <v>7</v>
      </c>
      <c r="C100" s="33"/>
      <c r="D100" s="33"/>
      <c r="E100" s="24">
        <f aca="true" t="shared" si="18" ref="E100:L100">E69-E75</f>
        <v>53880</v>
      </c>
      <c r="F100" s="24">
        <f t="shared" si="18"/>
        <v>195719.99999999997</v>
      </c>
      <c r="G100" s="24">
        <f t="shared" si="18"/>
        <v>53880</v>
      </c>
      <c r="H100" s="24">
        <f t="shared" si="18"/>
        <v>0</v>
      </c>
      <c r="I100" s="24">
        <f t="shared" si="18"/>
        <v>53880</v>
      </c>
      <c r="J100" s="30">
        <f t="shared" si="18"/>
        <v>48930</v>
      </c>
      <c r="K100" s="30">
        <f t="shared" si="18"/>
        <v>53880</v>
      </c>
      <c r="L100" s="30">
        <f t="shared" si="18"/>
        <v>0</v>
      </c>
    </row>
    <row r="101" spans="1:12" s="22" customFormat="1" ht="15.75" hidden="1">
      <c r="A101" s="5"/>
      <c r="B101" s="35" t="s">
        <v>15</v>
      </c>
      <c r="C101" s="33"/>
      <c r="D101" s="33"/>
      <c r="E101" s="24"/>
      <c r="F101" s="24"/>
      <c r="G101" s="24"/>
      <c r="H101" s="24"/>
      <c r="I101" s="24"/>
      <c r="J101" s="30"/>
      <c r="K101" s="30"/>
      <c r="L101" s="30"/>
    </row>
    <row r="102" spans="1:12" s="22" customFormat="1" ht="15.75">
      <c r="A102" s="5"/>
      <c r="B102" s="34" t="s">
        <v>6</v>
      </c>
      <c r="C102" s="33"/>
      <c r="D102" s="33"/>
      <c r="E102" s="24">
        <f aca="true" t="shared" si="19" ref="E102:L102">E23</f>
        <v>10848.2</v>
      </c>
      <c r="F102" s="24">
        <f t="shared" si="19"/>
        <v>299354.1</v>
      </c>
      <c r="G102" s="24">
        <f t="shared" si="19"/>
        <v>310202.3</v>
      </c>
      <c r="H102" s="24">
        <f t="shared" si="19"/>
        <v>0</v>
      </c>
      <c r="I102" s="24">
        <f t="shared" si="19"/>
        <v>10848.2</v>
      </c>
      <c r="J102" s="30">
        <f t="shared" si="19"/>
        <v>299354.1</v>
      </c>
      <c r="K102" s="30">
        <f t="shared" si="19"/>
        <v>310202.3</v>
      </c>
      <c r="L102" s="30">
        <f t="shared" si="19"/>
        <v>0</v>
      </c>
    </row>
    <row r="103" spans="1:12" s="22" customFormat="1" ht="15.75" hidden="1">
      <c r="A103" s="5"/>
      <c r="B103" s="35" t="s">
        <v>19</v>
      </c>
      <c r="C103" s="33"/>
      <c r="D103" s="33"/>
      <c r="E103" s="24" t="e">
        <f>#REF!+#REF!+#REF!+#REF!</f>
        <v>#REF!</v>
      </c>
      <c r="F103" s="24"/>
      <c r="G103" s="24"/>
      <c r="H103" s="24"/>
      <c r="I103" s="24" t="e">
        <f>#REF!+#REF!+#REF!+#REF!</f>
        <v>#REF!</v>
      </c>
      <c r="J103" s="30"/>
      <c r="K103" s="30"/>
      <c r="L103" s="30"/>
    </row>
    <row r="104" spans="1:12" s="22" customFormat="1" ht="15.75" customHeight="1" hidden="1">
      <c r="A104" s="5"/>
      <c r="B104" s="35" t="s">
        <v>18</v>
      </c>
      <c r="C104" s="33"/>
      <c r="D104" s="33"/>
      <c r="E104" s="24"/>
      <c r="F104" s="24"/>
      <c r="G104" s="24"/>
      <c r="H104" s="24"/>
      <c r="I104" s="24"/>
      <c r="J104" s="30"/>
      <c r="K104" s="30"/>
      <c r="L104" s="30"/>
    </row>
    <row r="105" spans="1:12" s="22" customFormat="1" ht="15.75" customHeight="1" hidden="1">
      <c r="A105" s="5"/>
      <c r="B105" s="35" t="s">
        <v>20</v>
      </c>
      <c r="C105" s="33"/>
      <c r="D105" s="33"/>
      <c r="E105" s="24"/>
      <c r="F105" s="24"/>
      <c r="G105" s="24"/>
      <c r="H105" s="24"/>
      <c r="I105" s="24"/>
      <c r="J105" s="30"/>
      <c r="K105" s="30"/>
      <c r="L105" s="30"/>
    </row>
    <row r="106" spans="1:12" s="22" customFormat="1" ht="15.75" customHeight="1" hidden="1">
      <c r="A106" s="5"/>
      <c r="B106" s="35" t="s">
        <v>21</v>
      </c>
      <c r="C106" s="33"/>
      <c r="D106" s="33"/>
      <c r="E106" s="24"/>
      <c r="F106" s="24"/>
      <c r="G106" s="24"/>
      <c r="H106" s="24"/>
      <c r="I106" s="24"/>
      <c r="J106" s="30"/>
      <c r="K106" s="30"/>
      <c r="L106" s="30"/>
    </row>
    <row r="107" spans="1:12" s="22" customFormat="1" ht="15.75" hidden="1">
      <c r="A107" s="5"/>
      <c r="B107" s="34" t="s">
        <v>27</v>
      </c>
      <c r="C107" s="33"/>
      <c r="D107" s="33"/>
      <c r="E107" s="24" t="e">
        <f>#REF!</f>
        <v>#REF!</v>
      </c>
      <c r="F107" s="24"/>
      <c r="G107" s="24"/>
      <c r="H107" s="24"/>
      <c r="I107" s="24" t="e">
        <f>#REF!</f>
        <v>#REF!</v>
      </c>
      <c r="J107" s="30"/>
      <c r="K107" s="30"/>
      <c r="L107" s="30"/>
    </row>
    <row r="108" spans="1:12" s="22" customFormat="1" ht="15.75" customHeight="1" hidden="1">
      <c r="A108" s="5"/>
      <c r="B108" s="37" t="s">
        <v>23</v>
      </c>
      <c r="C108" s="33"/>
      <c r="D108" s="33"/>
      <c r="E108" s="24"/>
      <c r="F108" s="24"/>
      <c r="G108" s="24"/>
      <c r="H108" s="24"/>
      <c r="I108" s="24"/>
      <c r="J108" s="30"/>
      <c r="K108" s="30"/>
      <c r="L108" s="30"/>
    </row>
    <row r="109" spans="1:12" s="22" customFormat="1" ht="15.75">
      <c r="A109" s="5"/>
      <c r="B109" s="32" t="s">
        <v>37</v>
      </c>
      <c r="C109" s="33"/>
      <c r="D109" s="33"/>
      <c r="E109" s="24">
        <f aca="true" t="shared" si="20" ref="E109:L109">E78</f>
        <v>506964.8</v>
      </c>
      <c r="F109" s="24">
        <f t="shared" si="20"/>
        <v>-506964.8</v>
      </c>
      <c r="G109" s="24">
        <f t="shared" si="20"/>
        <v>0</v>
      </c>
      <c r="H109" s="24">
        <f t="shared" si="20"/>
        <v>0</v>
      </c>
      <c r="I109" s="24">
        <f t="shared" si="20"/>
        <v>506964.8</v>
      </c>
      <c r="J109" s="30">
        <f t="shared" si="20"/>
        <v>-504286.89999999997</v>
      </c>
      <c r="K109" s="30">
        <f t="shared" si="20"/>
        <v>2677.8999999999996</v>
      </c>
      <c r="L109" s="30">
        <f t="shared" si="20"/>
        <v>2678</v>
      </c>
    </row>
    <row r="110" spans="1:12" s="22" customFormat="1" ht="15.75">
      <c r="A110" s="5"/>
      <c r="B110" s="32" t="s">
        <v>81</v>
      </c>
      <c r="C110" s="33"/>
      <c r="D110" s="33"/>
      <c r="E110" s="24">
        <f aca="true" t="shared" si="21" ref="E110:L110">E75+E63</f>
        <v>0</v>
      </c>
      <c r="F110" s="24">
        <f t="shared" si="21"/>
        <v>170124.80000000002</v>
      </c>
      <c r="G110" s="24">
        <f t="shared" si="21"/>
        <v>170124.80000000002</v>
      </c>
      <c r="H110" s="24">
        <f t="shared" si="21"/>
        <v>339112.9</v>
      </c>
      <c r="I110" s="24">
        <f t="shared" si="21"/>
        <v>0</v>
      </c>
      <c r="J110" s="30">
        <f t="shared" si="21"/>
        <v>170124.80000000002</v>
      </c>
      <c r="K110" s="30">
        <f t="shared" si="21"/>
        <v>170124.80000000002</v>
      </c>
      <c r="L110" s="30">
        <f t="shared" si="21"/>
        <v>339112.9</v>
      </c>
    </row>
  </sheetData>
  <sheetProtection/>
  <mergeCells count="34">
    <mergeCell ref="I9:I10"/>
    <mergeCell ref="J9:K9"/>
    <mergeCell ref="L9:L10"/>
    <mergeCell ref="B94:D94"/>
    <mergeCell ref="E9:E10"/>
    <mergeCell ref="H9:H10"/>
    <mergeCell ref="F9:G9"/>
    <mergeCell ref="B23:D23"/>
    <mergeCell ref="B69:D69"/>
    <mergeCell ref="B110:D110"/>
    <mergeCell ref="B9:B10"/>
    <mergeCell ref="C9:C10"/>
    <mergeCell ref="B104:D104"/>
    <mergeCell ref="B105:D105"/>
    <mergeCell ref="B78:D78"/>
    <mergeCell ref="B95:D95"/>
    <mergeCell ref="D9:D10"/>
    <mergeCell ref="B106:D106"/>
    <mergeCell ref="B44:D44"/>
    <mergeCell ref="B103:D103"/>
    <mergeCell ref="B11:D11"/>
    <mergeCell ref="B97:D97"/>
    <mergeCell ref="B93:D93"/>
    <mergeCell ref="B98:D98"/>
    <mergeCell ref="A5:L6"/>
    <mergeCell ref="B109:D109"/>
    <mergeCell ref="B100:D100"/>
    <mergeCell ref="B101:D101"/>
    <mergeCell ref="B102:D102"/>
    <mergeCell ref="B107:D107"/>
    <mergeCell ref="B96:D96"/>
    <mergeCell ref="B108:D108"/>
    <mergeCell ref="B99:D99"/>
    <mergeCell ref="A9:A1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318-1</dc:creator>
  <cp:keywords/>
  <dc:description/>
  <cp:lastModifiedBy>EKolyshkina</cp:lastModifiedBy>
  <cp:lastPrinted>2011-12-23T09:16:00Z</cp:lastPrinted>
  <dcterms:created xsi:type="dcterms:W3CDTF">2011-03-30T09:25:03Z</dcterms:created>
  <dcterms:modified xsi:type="dcterms:W3CDTF">2011-12-23T09:16:04Z</dcterms:modified>
  <cp:category/>
  <cp:version/>
  <cp:contentType/>
  <cp:contentStatus/>
</cp:coreProperties>
</file>