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65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<sst xmlns="http://schemas.openxmlformats.org/spreadsheetml/2006/main" count="81" uniqueCount="81">
  <si>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Пермской городской Думы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</si>
  <si>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</si>
  <si>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</si>
  <si>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Единый сельскохозяйственный налог</t>
  </si>
  <si>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</si>
  <si>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</si>
  <si>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</si>
  <si>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</si>
  <si>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</si>
  <si>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</si>
  <si>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1 01 02 00 0 01 0 000 110</t>
  </si>
  <si>
    <t>Налог на доходы физических лиц</t>
  </si>
  <si>
    <t>1 05 00 00 0 00 0 000 000</t>
  </si>
  <si>
    <t>НАЛОГИ НА СОВОКУПНЫЙ ДОХОД</t>
  </si>
  <si>
    <t>1 05 02 00 0 02 0 000 110</t>
  </si>
  <si>
    <t>1 05 03 00 0 01 0 000 110</t>
  </si>
  <si>
    <t>1 06 00 00 0 00 0 000 000</t>
  </si>
  <si>
    <t>НАЛОГИ НА ИМУЩЕСТВО</t>
  </si>
  <si>
    <t>1 06 01 00 0 00 0 000 110</t>
  </si>
  <si>
    <t>Налог на имущество физических лиц</t>
  </si>
  <si>
    <t>1 06 04 00 0 02 0 000 110</t>
  </si>
  <si>
    <t>Транспортный налог</t>
  </si>
  <si>
    <t>1 06 06 00 0 00 0 000 110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</si>
  <si>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</si>
  <si>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</si>
  <si>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</si>
  <si>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</si>
  <si>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</si>
  <si>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</si>
  <si>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</si>
  <si>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</si>
  <si>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</si>
  <si>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1 11 07 00 0 00 0 000 120</t>
  </si>
  <si>
    <t>Платежи от государственных и муниципальных унитарных предприятий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</si>
  <si>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</si>
  <si>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</si>
  <si>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</si>
  <si>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</si>
  <si>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1 12 01 00 0 01 0 000 120</t>
  </si>
  <si>
    <t>1 13 00 00 0 00 0 000 000</t>
  </si>
  <si>
    <t>ДОХОДЫ ОТ ОКАЗАНИЯ ПЛАТНЫХ УСЛУГ (РАБОТ) И КОМПЕНСАЦИИ ЗАТРАТ ГОСУДАРСТВА</t>
  </si>
  <si>
    <t>1 13 01 00 0 00 0 000 130</t>
  </si>
  <si>
    <t xml:space="preserve">Доходы от оказания платных услуг (работ) </t>
  </si>
  <si>
    <t>1 13 02 00 0 00 0 000 130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</si>
  <si>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</si>
  <si>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</si>
  <si>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</si>
  <si>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1 14 01 00 0 00 0 000 410</t>
  </si>
  <si>
    <t>Доходы от продажи квартир</t>
  </si>
  <si>
    <t>1 14 02 00 0 00 0 000 000</t>
  </si>
  <si>
    <t>1 14 06 00 0 00 0 000 430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</si>
  <si>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</si>
  <si>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</si>
  <si>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</si>
  <si>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</si>
  <si>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1 17 05 00 0 00 0 000 180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</si>
  <si>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</si>
  <si>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</si>
  <si>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</si>
  <si>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</si>
  <si>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</si>
  <si>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2 02 01 00 0 00 0 000 151</t>
  </si>
  <si>
    <t>Дотации бюджетам субъектов Российской Федерации и муниципальных образований</t>
  </si>
  <si>
    <t>2 02 02 00 0 00 0 000 151</t>
  </si>
  <si>
    <t>Субсидии бюджетам субъектов Российской Федерации и муниципальных образований (межбюджетные субсидии)</t>
  </si>
  <si>
    <t>2 02 03 00 0 00 0 000 151</t>
  </si>
  <si>
    <t>Субвенции бюджетам субъектов Российской Федерации и муниципальных образований</t>
  </si>
  <si>
    <t>2 02 04 00 0 00 0 000 151</t>
  </si>
  <si>
    <t>Иные межбюджетные трансферты</t>
  </si>
  <si>
    <t>ИТОГО ДОХОДОВ:</t>
  </si>
  <si>
    <t>тыс. руб.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</si>
  <si>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</si>
  <si>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</si>
  <si>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Уточненный бюджет (решение ПГД № 190 от 25.09.2012)</t>
  </si>
  <si>
    <t>изменения</t>
  </si>
  <si>
    <t>с учетом изменений</t>
  </si>
  <si>
    <t>ДОХОДЫ БЮДЖЕТА ГОРОДА ПЕРМИ НА ПЛАНОВЫЙ ПЕРИОД 2014 и 2015 ГОДОВ</t>
  </si>
  <si>
    <t>2014 год</t>
  </si>
  <si>
    <t>2015 год</t>
  </si>
  <si>
    <t>Приложение № 2 к решению</t>
  </si>
  <si>
    <t>от 18.12.2012 № 300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</si>
</sst>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?"/>
    <numFmt numFmtId="166" formatCode="#,##0.0"/>
    <numFmt numFmtId="167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166" fontId="3" fillId="0" borderId="0" xfId="53" applyNumberFormat="1" applyFont="1" applyFill="1" applyAlignment="1">
      <alignment horizontal="right"/>
      <protection/>
    </xf>
    <xf numFmtId="166" fontId="4" fillId="0" borderId="0" xfId="53" applyNumberFormat="1" applyFont="1" applyFill="1" applyAlignment="1">
      <alignment horizontal="right"/>
      <protection/>
    </xf>
    <xf numFmtId="166" fontId="4" fillId="0" borderId="11" xfId="53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166" fontId="5" fillId="0" borderId="0" xfId="53" applyNumberFormat="1" applyFont="1" applyFill="1">
      <alignment/>
      <protection/>
    </xf>
    <xf numFmtId="165" fontId="4" fillId="0" borderId="10" xfId="53" applyNumberFormat="1" applyFont="1" applyFill="1" applyBorder="1" applyAlignment="1">
      <alignment horizontal="left" vertical="center" wrapText="1"/>
      <protection/>
    </xf>
    <xf numFmtId="166" fontId="4" fillId="0" borderId="10" xfId="53" applyNumberFormat="1" applyFont="1" applyFill="1" applyBorder="1" applyAlignment="1">
      <alignment horizontal="right"/>
      <protection/>
    </xf>
    <xf numFmtId="166" fontId="2" fillId="0" borderId="0" xfId="53" applyNumberFormat="1" applyFont="1" applyFill="1">
      <alignment/>
      <protection/>
    </xf>
    <xf numFmtId="166" fontId="6" fillId="0" borderId="0" xfId="53" applyNumberFormat="1" applyFont="1" applyFill="1" applyAlignment="1">
      <alignment horizontal="center" vertical="justify" wrapText="1"/>
      <protection/>
    </xf>
    <xf numFmtId="166" fontId="6" fillId="0" borderId="0" xfId="53" applyNumberFormat="1" applyFont="1" applyFill="1" applyAlignment="1">
      <alignment horizontal="center" vertical="justify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165" fontId="4" fillId="0" borderId="12" xfId="53" applyNumberFormat="1" applyFont="1" applyFill="1" applyBorder="1" applyAlignment="1">
      <alignment horizontal="center" vertical="center" wrapText="1"/>
      <protection/>
    </xf>
    <xf numFmtId="166" fontId="3" fillId="0" borderId="11" xfId="53" applyNumberFormat="1" applyFont="1" applyFill="1" applyBorder="1" applyAlignment="1">
      <alignment horizontal="center" vertical="center" wrapText="1"/>
      <protection/>
    </xf>
    <xf numFmtId="166" fontId="3" fillId="0" borderId="12" xfId="53" applyNumberFormat="1" applyFont="1" applyFill="1" applyBorder="1" applyAlignment="1">
      <alignment horizontal="center" vertical="center" wrapText="1"/>
      <protection/>
    </xf>
    <xf numFmtId="166" fontId="3" fillId="0" borderId="10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F3" sqref="F3"/>
    </sheetView>
  </sheetViews>
  <sheetFormatPr defaultColWidth="8.8515625" defaultRowHeight="12.75"/>
  <cols>
    <col min="1" max="1" width="30.7109375" style="1" customWidth="1"/>
    <col min="2" max="2" width="91.00390625" style="1" customWidth="1"/>
    <col min="3" max="3" width="23.140625" style="15" hidden="1" customWidth="1"/>
    <col min="4" max="4" width="18.8515625" style="15" customWidth="1"/>
    <col min="5" max="5" width="20.28125" style="15" customWidth="1"/>
    <col min="6" max="6" width="18.7109375" style="15" customWidth="1"/>
    <col min="7" max="16384" width="8.8515625" style="1" customWidth="1"/>
  </cols>
  <sheetData>
    <row r="1" ht="18.75">
      <c r="F1" s="6" t="s">
        <v>79</v>
      </c>
    </row>
    <row r="2" ht="18.75">
      <c r="F2" s="6" t="s">
        <v>0</v>
      </c>
    </row>
    <row r="3" ht="18.75">
      <c r="F3" s="6" t="s">
        <v>80</v>
      </c>
    </row>
    <row r="4" ht="18.75">
      <c r="F4" s="6"/>
    </row>
    <row r="5" spans="1:6" ht="18.75">
      <c r="A5" s="17" t="s">
        <v>76</v>
      </c>
      <c r="B5" s="17"/>
      <c r="C5" s="17"/>
      <c r="D5" s="17"/>
      <c r="E5" s="17"/>
      <c r="F5" s="17"/>
    </row>
    <row r="6" spans="1:6" ht="18.75">
      <c r="A6" s="16"/>
      <c r="B6" s="16"/>
      <c r="C6" s="16"/>
      <c r="D6" s="16"/>
      <c r="E6" s="16"/>
      <c r="F6" s="16"/>
    </row>
    <row r="7" spans="1:6" ht="18.75">
      <c r="A7" s="2"/>
      <c r="B7" s="2"/>
      <c r="F7" s="7" t="s">
        <v>70</v>
      </c>
    </row>
    <row r="8" spans="1:6" ht="28.5" customHeight="1">
      <c r="A8" s="18" t="s">
        <v>4</v>
      </c>
      <c r="B8" s="18" t="s">
        <v>5</v>
      </c>
      <c r="C8" s="20" t="s">
        <v>73</v>
      </c>
      <c r="D8" s="22" t="s">
        <v>77</v>
      </c>
      <c r="E8" s="22"/>
      <c r="F8" s="20" t="s">
        <v>78</v>
      </c>
    </row>
    <row r="9" spans="1:6" ht="68.25" customHeight="1">
      <c r="A9" s="19"/>
      <c r="B9" s="19"/>
      <c r="C9" s="21"/>
      <c r="D9" s="8" t="s">
        <v>74</v>
      </c>
      <c r="E9" s="8" t="s">
        <v>75</v>
      </c>
      <c r="F9" s="21"/>
    </row>
    <row r="10" spans="1:6" ht="18.75">
      <c r="A10" s="3" t="s">
        <v>6</v>
      </c>
      <c r="B10" s="4" t="s">
        <v>7</v>
      </c>
      <c r="C10" s="9">
        <f>C11+C13+C16+C20+C21+C26+C28+C31+C35+C36</f>
        <v>14757321.5</v>
      </c>
      <c r="D10" s="9">
        <f>E10-C10</f>
        <v>1614149.7999999989</v>
      </c>
      <c r="E10" s="9">
        <f>E11+E13+E16+E20+E21+E26+E28+E31+E35+E36</f>
        <v>16371471.299999999</v>
      </c>
      <c r="F10" s="9">
        <f>F11+F13+F16+F20+F21+F26+F28+F31+F35+F36</f>
        <v>16864610</v>
      </c>
    </row>
    <row r="11" spans="1:6" ht="18.75">
      <c r="A11" s="5" t="s">
        <v>8</v>
      </c>
      <c r="B11" s="4" t="s">
        <v>9</v>
      </c>
      <c r="C11" s="9">
        <f>C12</f>
        <v>8101970.399999999</v>
      </c>
      <c r="D11" s="9">
        <f aca="true" t="shared" si="0" ref="D11:D44">E11-C11</f>
        <v>1768477.000000001</v>
      </c>
      <c r="E11" s="9">
        <f>E12</f>
        <v>9870447.4</v>
      </c>
      <c r="F11" s="9">
        <f>F12</f>
        <v>10517322.799999999</v>
      </c>
    </row>
    <row r="12" spans="1:6" ht="18.75">
      <c r="A12" s="5" t="s">
        <v>10</v>
      </c>
      <c r="B12" s="4" t="s">
        <v>11</v>
      </c>
      <c r="C12" s="9">
        <f>8099730.3+2240.1</f>
        <v>8101970.399999999</v>
      </c>
      <c r="D12" s="9">
        <f t="shared" si="0"/>
        <v>1768477.000000001</v>
      </c>
      <c r="E12" s="9">
        <f>9632326.4+239093.8-55222.8+54250</f>
        <v>9870447.4</v>
      </c>
      <c r="F12" s="9">
        <f>10200633.7+314744.5-55506.1+57450.7</f>
        <v>10517322.799999999</v>
      </c>
    </row>
    <row r="13" spans="1:6" ht="18.75">
      <c r="A13" s="5" t="s">
        <v>12</v>
      </c>
      <c r="B13" s="4" t="s">
        <v>13</v>
      </c>
      <c r="C13" s="9">
        <f>C14+C15</f>
        <v>460318.7</v>
      </c>
      <c r="D13" s="9">
        <f t="shared" si="0"/>
        <v>151243.39999999997</v>
      </c>
      <c r="E13" s="9">
        <f>E14+E15</f>
        <v>611562.1</v>
      </c>
      <c r="F13" s="9">
        <f>F14+F15</f>
        <v>641758.6</v>
      </c>
    </row>
    <row r="14" spans="1:6" ht="19.5" customHeight="1">
      <c r="A14" s="5" t="s">
        <v>14</v>
      </c>
      <c r="B14" s="4" t="s">
        <v>2</v>
      </c>
      <c r="C14" s="9">
        <v>459452.2</v>
      </c>
      <c r="D14" s="9">
        <f t="shared" si="0"/>
        <v>150757.49999999994</v>
      </c>
      <c r="E14" s="9">
        <f>622535.7-12326</f>
        <v>610209.7</v>
      </c>
      <c r="F14" s="9">
        <f>652649.7-12326</f>
        <v>640323.7</v>
      </c>
    </row>
    <row r="15" spans="1:6" ht="18.75">
      <c r="A15" s="5" t="s">
        <v>15</v>
      </c>
      <c r="B15" s="4" t="s">
        <v>3</v>
      </c>
      <c r="C15" s="9">
        <v>866.5</v>
      </c>
      <c r="D15" s="9">
        <f t="shared" si="0"/>
        <v>485.9000000000001</v>
      </c>
      <c r="E15" s="9">
        <v>1352.4</v>
      </c>
      <c r="F15" s="9">
        <v>1434.9</v>
      </c>
    </row>
    <row r="16" spans="1:6" ht="18.75">
      <c r="A16" s="5" t="s">
        <v>16</v>
      </c>
      <c r="B16" s="4" t="s">
        <v>17</v>
      </c>
      <c r="C16" s="9">
        <f>C17+C18+C19</f>
        <v>4481660.4</v>
      </c>
      <c r="D16" s="9">
        <f t="shared" si="0"/>
        <v>-317843.4000000004</v>
      </c>
      <c r="E16" s="9">
        <f>E17+E18+E19</f>
        <v>4163817</v>
      </c>
      <c r="F16" s="9">
        <f>F17+F18+F19</f>
        <v>4275643.8</v>
      </c>
    </row>
    <row r="17" spans="1:6" ht="18.75">
      <c r="A17" s="5" t="s">
        <v>18</v>
      </c>
      <c r="B17" s="4" t="s">
        <v>19</v>
      </c>
      <c r="C17" s="9">
        <v>198593.3</v>
      </c>
      <c r="D17" s="9">
        <f t="shared" si="0"/>
        <v>27502.300000000017</v>
      </c>
      <c r="E17" s="9">
        <f>237452-11356.4</f>
        <v>226095.6</v>
      </c>
      <c r="F17" s="9">
        <f>239225.3-11356.4</f>
        <v>227868.9</v>
      </c>
    </row>
    <row r="18" spans="1:6" ht="18.75">
      <c r="A18" s="5" t="s">
        <v>20</v>
      </c>
      <c r="B18" s="4" t="s">
        <v>21</v>
      </c>
      <c r="C18" s="9">
        <v>925539.7</v>
      </c>
      <c r="D18" s="9">
        <f t="shared" si="0"/>
        <v>-7478.5</v>
      </c>
      <c r="E18" s="9">
        <v>918061.2</v>
      </c>
      <c r="F18" s="9">
        <v>956882.7</v>
      </c>
    </row>
    <row r="19" spans="1:6" ht="18.75">
      <c r="A19" s="5" t="s">
        <v>22</v>
      </c>
      <c r="B19" s="4" t="s">
        <v>23</v>
      </c>
      <c r="C19" s="9">
        <v>3357527.4</v>
      </c>
      <c r="D19" s="9">
        <f t="shared" si="0"/>
        <v>-337867.2000000002</v>
      </c>
      <c r="E19" s="9">
        <f>3028601.9-8941.7</f>
        <v>3019660.1999999997</v>
      </c>
      <c r="F19" s="9">
        <f>3099833.9-8941.7</f>
        <v>3090892.1999999997</v>
      </c>
    </row>
    <row r="20" spans="1:6" ht="18.75">
      <c r="A20" s="5" t="s">
        <v>24</v>
      </c>
      <c r="B20" s="4" t="s">
        <v>25</v>
      </c>
      <c r="C20" s="9">
        <v>143171.3</v>
      </c>
      <c r="D20" s="9">
        <f t="shared" si="0"/>
        <v>-42772.999999999985</v>
      </c>
      <c r="E20" s="9">
        <v>100398.3</v>
      </c>
      <c r="F20" s="9">
        <v>100398.3</v>
      </c>
    </row>
    <row r="21" spans="1:6" ht="49.5" customHeight="1">
      <c r="A21" s="5" t="s">
        <v>26</v>
      </c>
      <c r="B21" s="4" t="s">
        <v>27</v>
      </c>
      <c r="C21" s="9">
        <f>C22+C23+C24+C25</f>
        <v>1159863</v>
      </c>
      <c r="D21" s="9">
        <f t="shared" si="0"/>
        <v>-190892.30000000005</v>
      </c>
      <c r="E21" s="9">
        <f>E22+E23+E24+E25</f>
        <v>968970.7</v>
      </c>
      <c r="F21" s="9">
        <f>F22+F23+F24+F25</f>
        <v>919588</v>
      </c>
    </row>
    <row r="22" spans="1:6" ht="75">
      <c r="A22" s="5" t="s">
        <v>28</v>
      </c>
      <c r="B22" s="4" t="s">
        <v>29</v>
      </c>
      <c r="C22" s="9"/>
      <c r="D22" s="9">
        <f t="shared" si="0"/>
        <v>1979</v>
      </c>
      <c r="E22" s="9">
        <v>1979</v>
      </c>
      <c r="F22" s="9">
        <v>2671.7</v>
      </c>
    </row>
    <row r="23" spans="1:6" ht="100.5" customHeight="1">
      <c r="A23" s="5" t="s">
        <v>30</v>
      </c>
      <c r="B23" s="4" t="s">
        <v>31</v>
      </c>
      <c r="C23" s="9">
        <v>1013419.2</v>
      </c>
      <c r="D23" s="9">
        <f t="shared" si="0"/>
        <v>-205411.79999999993</v>
      </c>
      <c r="E23" s="9">
        <f>799751.6-4070.2+12326</f>
        <v>808007.4</v>
      </c>
      <c r="F23" s="9">
        <f>743641.8-4070.2+12326</f>
        <v>751897.6000000001</v>
      </c>
    </row>
    <row r="24" spans="1:6" ht="18.75">
      <c r="A24" s="5" t="s">
        <v>32</v>
      </c>
      <c r="B24" s="4" t="s">
        <v>33</v>
      </c>
      <c r="C24" s="9">
        <v>575</v>
      </c>
      <c r="D24" s="9">
        <f t="shared" si="0"/>
        <v>18129.6</v>
      </c>
      <c r="E24" s="9">
        <v>18704.6</v>
      </c>
      <c r="F24" s="9">
        <v>20132.6</v>
      </c>
    </row>
    <row r="25" spans="1:6" ht="93.75">
      <c r="A25" s="5" t="s">
        <v>34</v>
      </c>
      <c r="B25" s="4" t="s">
        <v>35</v>
      </c>
      <c r="C25" s="9">
        <v>145868.8</v>
      </c>
      <c r="D25" s="9">
        <f t="shared" si="0"/>
        <v>-5589.099999999977</v>
      </c>
      <c r="E25" s="9">
        <v>140279.7</v>
      </c>
      <c r="F25" s="9">
        <v>144886.1</v>
      </c>
    </row>
    <row r="26" spans="1:6" ht="18.75">
      <c r="A26" s="5" t="s">
        <v>36</v>
      </c>
      <c r="B26" s="4" t="s">
        <v>37</v>
      </c>
      <c r="C26" s="9">
        <f>C27</f>
        <v>24108.5</v>
      </c>
      <c r="D26" s="9">
        <f t="shared" si="0"/>
        <v>-6566.9000000000015</v>
      </c>
      <c r="E26" s="9">
        <f>E27</f>
        <v>17541.6</v>
      </c>
      <c r="F26" s="9">
        <f>F27</f>
        <v>18611.6</v>
      </c>
    </row>
    <row r="27" spans="1:6" ht="18.75">
      <c r="A27" s="5" t="s">
        <v>38</v>
      </c>
      <c r="B27" s="4" t="s">
        <v>1</v>
      </c>
      <c r="C27" s="9">
        <v>24108.5</v>
      </c>
      <c r="D27" s="9">
        <f t="shared" si="0"/>
        <v>-6566.9000000000015</v>
      </c>
      <c r="E27" s="9">
        <v>17541.6</v>
      </c>
      <c r="F27" s="9">
        <v>18611.6</v>
      </c>
    </row>
    <row r="28" spans="1:6" ht="37.5">
      <c r="A28" s="5" t="s">
        <v>39</v>
      </c>
      <c r="B28" s="13" t="s">
        <v>40</v>
      </c>
      <c r="C28" s="9">
        <f>C29+C30</f>
        <v>10911.6</v>
      </c>
      <c r="D28" s="9">
        <f t="shared" si="0"/>
        <v>6615.9</v>
      </c>
      <c r="E28" s="9">
        <f>E29+E30</f>
        <v>17527.5</v>
      </c>
      <c r="F28" s="9">
        <f>F29+F30</f>
        <v>17676.9</v>
      </c>
    </row>
    <row r="29" spans="1:6" ht="18.75">
      <c r="A29" s="5" t="s">
        <v>41</v>
      </c>
      <c r="B29" s="4" t="s">
        <v>42</v>
      </c>
      <c r="C29" s="9">
        <v>1545</v>
      </c>
      <c r="D29" s="9">
        <f t="shared" si="0"/>
        <v>-965</v>
      </c>
      <c r="E29" s="9">
        <f>400+180</f>
        <v>580</v>
      </c>
      <c r="F29" s="9">
        <f>200+180</f>
        <v>380</v>
      </c>
    </row>
    <row r="30" spans="1:6" ht="18.75">
      <c r="A30" s="5" t="s">
        <v>43</v>
      </c>
      <c r="B30" s="4" t="s">
        <v>44</v>
      </c>
      <c r="C30" s="9">
        <v>9366.6</v>
      </c>
      <c r="D30" s="9">
        <f t="shared" si="0"/>
        <v>7580.9</v>
      </c>
      <c r="E30" s="9">
        <f>9743.9+7203.6</f>
        <v>16947.5</v>
      </c>
      <c r="F30" s="9">
        <f>10338.3+6958.6</f>
        <v>17296.9</v>
      </c>
    </row>
    <row r="31" spans="1:6" ht="37.5">
      <c r="A31" s="5" t="s">
        <v>45</v>
      </c>
      <c r="B31" s="13" t="s">
        <v>46</v>
      </c>
      <c r="C31" s="9">
        <f>C32+C33+C34</f>
        <v>301034</v>
      </c>
      <c r="D31" s="9">
        <f t="shared" si="0"/>
        <v>217086.5</v>
      </c>
      <c r="E31" s="9">
        <f>E32+E33+E34</f>
        <v>518120.5</v>
      </c>
      <c r="F31" s="9">
        <f>F32+F33+F34</f>
        <v>256018.1</v>
      </c>
    </row>
    <row r="32" spans="1:6" ht="18.75">
      <c r="A32" s="5" t="s">
        <v>47</v>
      </c>
      <c r="B32" s="4" t="s">
        <v>48</v>
      </c>
      <c r="C32" s="9"/>
      <c r="D32" s="9">
        <f t="shared" si="0"/>
        <v>0</v>
      </c>
      <c r="E32" s="9"/>
      <c r="F32" s="9"/>
    </row>
    <row r="33" spans="1:6" ht="75">
      <c r="A33" s="5" t="s">
        <v>49</v>
      </c>
      <c r="B33" s="4" t="s">
        <v>71</v>
      </c>
      <c r="C33" s="9">
        <v>194078.1</v>
      </c>
      <c r="D33" s="9">
        <f t="shared" si="0"/>
        <v>128920.80000000002</v>
      </c>
      <c r="E33" s="9">
        <v>322998.9</v>
      </c>
      <c r="F33" s="9">
        <v>71842.9</v>
      </c>
    </row>
    <row r="34" spans="1:6" ht="56.25">
      <c r="A34" s="5" t="s">
        <v>50</v>
      </c>
      <c r="B34" s="4" t="s">
        <v>72</v>
      </c>
      <c r="C34" s="9">
        <v>106955.9</v>
      </c>
      <c r="D34" s="9">
        <f t="shared" si="0"/>
        <v>88165.70000000001</v>
      </c>
      <c r="E34" s="9">
        <v>195121.6</v>
      </c>
      <c r="F34" s="9">
        <v>184175.2</v>
      </c>
    </row>
    <row r="35" spans="1:6" ht="18.75">
      <c r="A35" s="5" t="s">
        <v>51</v>
      </c>
      <c r="B35" s="4" t="s">
        <v>52</v>
      </c>
      <c r="C35" s="9">
        <v>71190.5</v>
      </c>
      <c r="D35" s="9">
        <f t="shared" si="0"/>
        <v>24653</v>
      </c>
      <c r="E35" s="9">
        <v>95843.5</v>
      </c>
      <c r="F35" s="9">
        <v>101219.7</v>
      </c>
    </row>
    <row r="36" spans="1:6" ht="18.75">
      <c r="A36" s="5" t="s">
        <v>53</v>
      </c>
      <c r="B36" s="4" t="s">
        <v>54</v>
      </c>
      <c r="C36" s="9">
        <f>C37</f>
        <v>3093.1</v>
      </c>
      <c r="D36" s="9">
        <f t="shared" si="0"/>
        <v>4149.6</v>
      </c>
      <c r="E36" s="9">
        <f>E37</f>
        <v>7242.7</v>
      </c>
      <c r="F36" s="9">
        <f>F37</f>
        <v>16372.2</v>
      </c>
    </row>
    <row r="37" spans="1:6" ht="18.75">
      <c r="A37" s="5" t="s">
        <v>55</v>
      </c>
      <c r="B37" s="4" t="s">
        <v>56</v>
      </c>
      <c r="C37" s="9">
        <v>3093.1</v>
      </c>
      <c r="D37" s="9">
        <f t="shared" si="0"/>
        <v>4149.6</v>
      </c>
      <c r="E37" s="9">
        <v>7242.7</v>
      </c>
      <c r="F37" s="9">
        <v>16372.2</v>
      </c>
    </row>
    <row r="38" spans="1:6" ht="18.75">
      <c r="A38" s="5" t="s">
        <v>57</v>
      </c>
      <c r="B38" s="4" t="s">
        <v>58</v>
      </c>
      <c r="C38" s="14">
        <f>C39</f>
        <v>4966702.347</v>
      </c>
      <c r="D38" s="9">
        <f t="shared" si="0"/>
        <v>967469.353000001</v>
      </c>
      <c r="E38" s="14">
        <f>E39</f>
        <v>5934171.700000001</v>
      </c>
      <c r="F38" s="14">
        <f>F39</f>
        <v>5929577.500000001</v>
      </c>
    </row>
    <row r="39" spans="1:6" ht="37.5">
      <c r="A39" s="5" t="s">
        <v>59</v>
      </c>
      <c r="B39" s="4" t="s">
        <v>60</v>
      </c>
      <c r="C39" s="9">
        <f>C40+C41+C42+C43</f>
        <v>4966702.347</v>
      </c>
      <c r="D39" s="9">
        <f t="shared" si="0"/>
        <v>967469.353000001</v>
      </c>
      <c r="E39" s="9">
        <f>E40+E41+E42+E43</f>
        <v>5934171.700000001</v>
      </c>
      <c r="F39" s="9">
        <f>F40+F41+F42+F43</f>
        <v>5929577.500000001</v>
      </c>
    </row>
    <row r="40" spans="1:6" ht="37.5">
      <c r="A40" s="5" t="s">
        <v>61</v>
      </c>
      <c r="B40" s="4" t="s">
        <v>62</v>
      </c>
      <c r="C40" s="9">
        <v>262015.1</v>
      </c>
      <c r="D40" s="9">
        <f t="shared" si="0"/>
        <v>-30825.70000000001</v>
      </c>
      <c r="E40" s="9">
        <v>231189.4</v>
      </c>
      <c r="F40" s="9">
        <v>245835</v>
      </c>
    </row>
    <row r="41" spans="1:6" ht="37.5">
      <c r="A41" s="5" t="s">
        <v>63</v>
      </c>
      <c r="B41" s="4" t="s">
        <v>64</v>
      </c>
      <c r="C41" s="9"/>
      <c r="D41" s="9">
        <f t="shared" si="0"/>
        <v>449413</v>
      </c>
      <c r="E41" s="9">
        <v>449413</v>
      </c>
      <c r="F41" s="9">
        <v>249186.2</v>
      </c>
    </row>
    <row r="42" spans="1:6" ht="37.5">
      <c r="A42" s="5" t="s">
        <v>65</v>
      </c>
      <c r="B42" s="4" t="s">
        <v>66</v>
      </c>
      <c r="C42" s="9">
        <v>4449408.547</v>
      </c>
      <c r="D42" s="9">
        <f t="shared" si="0"/>
        <v>797359.3530000001</v>
      </c>
      <c r="E42" s="9">
        <v>5246767.9</v>
      </c>
      <c r="F42" s="9">
        <v>5427854.9</v>
      </c>
    </row>
    <row r="43" spans="1:6" ht="18.75">
      <c r="A43" s="5" t="s">
        <v>67</v>
      </c>
      <c r="B43" s="4" t="s">
        <v>68</v>
      </c>
      <c r="C43" s="9">
        <f>2456.2+252822.5</f>
        <v>255278.7</v>
      </c>
      <c r="D43" s="9">
        <f t="shared" si="0"/>
        <v>-248477.30000000002</v>
      </c>
      <c r="E43" s="9">
        <v>6801.4</v>
      </c>
      <c r="F43" s="9">
        <v>6701.4</v>
      </c>
    </row>
    <row r="44" spans="1:6" ht="18.75">
      <c r="A44" s="5"/>
      <c r="B44" s="4" t="s">
        <v>69</v>
      </c>
      <c r="C44" s="14">
        <f>C10+C38</f>
        <v>19724023.847</v>
      </c>
      <c r="D44" s="14">
        <f t="shared" si="0"/>
        <v>2581619.153000001</v>
      </c>
      <c r="E44" s="14">
        <f>E10+E38</f>
        <v>22305643</v>
      </c>
      <c r="F44" s="14">
        <f>F10+F38</f>
        <v>22794187.5</v>
      </c>
    </row>
    <row r="48" spans="2:6" ht="14.25">
      <c r="B48" s="10"/>
      <c r="C48" s="12"/>
      <c r="D48" s="12"/>
      <c r="E48" s="12"/>
      <c r="F48" s="12"/>
    </row>
    <row r="49" spans="2:6" ht="14.25">
      <c r="B49" s="10"/>
      <c r="C49" s="12"/>
      <c r="D49" s="12"/>
      <c r="E49" s="12"/>
      <c r="F49" s="12"/>
    </row>
    <row r="50" spans="2:6" ht="14.25">
      <c r="B50" s="11"/>
      <c r="C50" s="12"/>
      <c r="D50" s="12"/>
      <c r="E50" s="12"/>
      <c r="F50" s="12"/>
    </row>
    <row r="51" spans="2:6" ht="14.25">
      <c r="B51" s="11"/>
      <c r="C51" s="12"/>
      <c r="D51" s="12"/>
      <c r="E51" s="12"/>
      <c r="F51" s="12"/>
    </row>
  </sheetData>
  <sheetProtection/>
  <mergeCells count="6">
    <mergeCell ref="A5:F5"/>
    <mergeCell ref="A8:A9"/>
    <mergeCell ref="B8:B9"/>
    <mergeCell ref="C8:C9"/>
    <mergeCell ref="D8:E8"/>
    <mergeCell ref="F8:F9"/>
  </mergeCells>
  <printOptions/>
  <pageMargins left="0.5118110236220472" right="0.1968503937007874" top="0.15748031496062992" bottom="0.1968503937007874" header="0.3937007874015748" footer="0.3937007874015748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Колышкина Елена Владимировна</cp:lastModifiedBy>
  <cp:lastPrinted>2012-12-19T05:27:39Z</cp:lastPrinted>
  <dcterms:created xsi:type="dcterms:W3CDTF">2012-01-31T08:02:54Z</dcterms:created>
  <dcterms:modified xsi:type="dcterms:W3CDTF">2012-12-20T08:29:04Z</dcterms:modified>
  <cp:category/>
  <cp:version/>
  <cp:contentType/>
  <cp:contentStatus/>
</cp:coreProperties>
</file>