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10.2024" sheetId="1" state="visible" r:id="rId1"/>
  </sheets>
  <definedNames>
    <definedName name="_xlnm._FilterDatabase" localSheetId="0" hidden="1">'на 01.10.2024'!$A$5:$L$50</definedName>
    <definedName name="Print_Titles" localSheetId="0" hidden="0">'на 01.10.2024'!$5:$5</definedName>
    <definedName name="_xlnm.Print_Area" localSheetId="0" hidden="0">'на 01.10.2024'!$B$1:$L$50</definedName>
  </definedNames>
  <calcPr/>
</workbook>
</file>

<file path=xl/sharedStrings.xml><?xml version="1.0" encoding="utf-8"?>
<sst xmlns="http://schemas.openxmlformats.org/spreadsheetml/2006/main" count="102" uniqueCount="102">
  <si>
    <t xml:space="preserve">Приложение 1 </t>
  </si>
  <si>
    <t xml:space="preserve">к пояснительной записке</t>
  </si>
  <si>
    <t xml:space="preserve">Оперативный анализ исполнения бюджета города Перми по доходам на 1 октября 2024 года  </t>
  </si>
  <si>
    <t xml:space="preserve">тыс. руб.</t>
  </si>
  <si>
    <t xml:space="preserve">Код вида доходов</t>
  </si>
  <si>
    <t xml:space="preserve">Наименование вида доходов</t>
  </si>
  <si>
    <t xml:space="preserve">Факт  на 01.10.2023г. (в сопоставимых условиях с 2024г.)</t>
  </si>
  <si>
    <t xml:space="preserve">Уточненный годовой план 2024 года </t>
  </si>
  <si>
    <t xml:space="preserve">План января-сентября 2024 года</t>
  </si>
  <si>
    <t xml:space="preserve">Факт на 01.10.2024г. </t>
  </si>
  <si>
    <t xml:space="preserve">Откл. факта отч.периода от плана января-сентября 2024 года</t>
  </si>
  <si>
    <t xml:space="preserve">Исполн. плана января-сентября 2024 года</t>
  </si>
  <si>
    <t xml:space="preserve">Откл. Факта от уточ. плана</t>
  </si>
  <si>
    <t xml:space="preserve">Исполн. уточ. плана 2024 года</t>
  </si>
  <si>
    <t xml:space="preserve">Откл. факта 2024г. от факта 2023г.</t>
  </si>
  <si>
    <t xml:space="preserve">Факт 2024г. к факту 2023г.</t>
  </si>
  <si>
    <t xml:space="preserve">НАЛОГОВЫЕ ДОХОДЫ</t>
  </si>
  <si>
    <t xml:space="preserve">1 01 02000 01 0000 110</t>
  </si>
  <si>
    <t xml:space="preserve">Налог на доходы физических лиц</t>
  </si>
  <si>
    <t xml:space="preserve">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</si>
  <si>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</si>
  <si>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</si>
  <si>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</si>
  <si>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</si>
  <si>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</si>
  <si>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</si>
  <si>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</t>
  </si>
  <si>
    <t xml:space="preserve">1 05 04000 02 0000 110</t>
  </si>
  <si>
    <t xml:space="preserve">Налог, взимаемый в связи с применением патентной системы налогообложения</t>
  </si>
  <si>
    <t xml:space="preserve">1 06 01000 00 0000 110</t>
  </si>
  <si>
    <t xml:space="preserve">Налог на имущество физических лиц</t>
  </si>
  <si>
    <t xml:space="preserve">1 06 06000 00 0000 110</t>
  </si>
  <si>
    <t xml:space="preserve">Земельный налог</t>
  </si>
  <si>
    <t xml:space="preserve">1 08 00000 00 0000 000</t>
  </si>
  <si>
    <t xml:space="preserve">Государственная пошлина </t>
  </si>
  <si>
    <t xml:space="preserve">1 09 00000 00 0000 000</t>
  </si>
  <si>
    <t xml:space="preserve">Задолженность  и перерасчеты по отмененным налогам, сборам и иным обязательным платежам</t>
  </si>
  <si>
    <t xml:space="preserve">НЕНАЛОГОВЫЕ ДОХОДЫ </t>
  </si>
  <si>
    <t xml:space="preserve"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</si>
  <si>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</si>
  <si>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</si>
  <si>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  средства от продажи права на заключение договоров аренды указанных земельных участков</t>
  </si>
  <si>
    <t xml:space="preserve">1 11 05024 04 0000 120</t>
  </si>
  <si>
    <t xml:space="preserve">Арендная плата за земельные участки, находящиеся в собственности городских округов </t>
  </si>
  <si>
    <t xml:space="preserve">1 11 05034 04 0000 120</t>
  </si>
  <si>
    <t xml:space="preserve">Доходы от сдачи в аренду объектов нежилого фонда</t>
  </si>
  <si>
    <t xml:space="preserve">1 11 05074 04 0000 120</t>
  </si>
  <si>
    <t xml:space="preserve"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</si>
  <si>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 xml:space="preserve">1 11 05092 04 0000 120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</si>
  <si>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</si>
  <si>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</si>
  <si>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</si>
  <si>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1 11 05324 04 0000 120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</si>
  <si>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</si>
  <si>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1 11 05400 04 0000 120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</si>
  <si>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</si>
  <si>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 xml:space="preserve">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</si>
  <si>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</si>
  <si>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</si>
  <si>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</si>
  <si>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1 12 00000 00 0000 000</t>
  </si>
  <si>
    <t xml:space="preserve">Платежи при пользовании природными ресурсами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</si>
  <si>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</si>
  <si>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</si>
  <si>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1 14 01040 04 0000 410</t>
  </si>
  <si>
    <t xml:space="preserve">Доходы от продажи квартир, находящихся в собственности городских округов</t>
  </si>
  <si>
    <t xml:space="preserve">1 14 02042 04 0000 000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</si>
  <si>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</t>
  </si>
  <si>
    <t xml:space="preserve">1 14 06000 04 0000 430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</si>
  <si>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</si>
  <si>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1 14 06300 04 0000 430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</si>
  <si>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</si>
  <si>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1 14 13040 04 0000 000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</si>
  <si>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</si>
  <si>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1 16 00000 00 0000 000</t>
  </si>
  <si>
    <t xml:space="preserve">Штрафы, санкции, возмещение ущерба</t>
  </si>
  <si>
    <t xml:space="preserve">1 17 01000 00 0000 180</t>
  </si>
  <si>
    <t xml:space="preserve">Невыясненные поступления</t>
  </si>
  <si>
    <t xml:space="preserve">1 17 05000 00 0000 180</t>
  </si>
  <si>
    <t xml:space="preserve">Прочие неналоговые доходы</t>
  </si>
  <si>
    <t xml:space="preserve">1 17 15000 00 0000 150</t>
  </si>
  <si>
    <t xml:space="preserve">Инициативные платежи</t>
  </si>
  <si>
    <t xml:space="preserve">ИТОГО НАЛОГОВЫХ И НЕНАЛОГОВЫХ ДОХОДОВ </t>
  </si>
  <si>
    <t xml:space="preserve">2 00 00000 00 0000 000</t>
  </si>
  <si>
    <t xml:space="preserve">БЕЗВОЗМЕЗДНЫЕ ПОСТУПЛЕНИЯ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</si>
  <si>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</si>
  <si>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</si>
  <si>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</si>
  <si>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</si>
  <si>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</si>
  <si>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</si>
  <si>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</si>
  <si>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</si>
  <si>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2 03 00000 00 0000 000</t>
  </si>
  <si>
    <t xml:space="preserve">Безвозмездные поступления от государственных (муниципальных) организаций</t>
  </si>
  <si>
    <t xml:space="preserve">2 07 00000 00 0000 150</t>
  </si>
  <si>
    <t xml:space="preserve">Прочие безвозмездные поступления в бюджеты городских округов</t>
  </si>
  <si>
    <t xml:space="preserve"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</si>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</sst>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\ ##0.00&quot;р.&quot;_-;\-* #\ ##0.00&quot;р.&quot;_-;_-* \-??&quot;р.&quot;_-;_-@_-"/>
    <numFmt numFmtId="161" formatCode="_-* #,##0.00&quot;р.&quot;_-;\-* #,##0.00&quot;р.&quot;_-;_-* \-??&quot;р.&quot;_-;_-@_-"/>
    <numFmt numFmtId="162" formatCode="_-* #,##0.00\ &quot;₽&quot;_-;\-* #,##0.00\ &quot;₽&quot;_-;_-* &quot;-&quot;??\ &quot;₽&quot;_-;_-@_-"/>
    <numFmt numFmtId="163" formatCode="_-* #,##0.00\ _₽_-;\-* #,##0.00\ _₽_-;_-* &quot;-&quot;??\ _₽_-;_-@_-"/>
    <numFmt numFmtId="164" formatCode="#,##0.0"/>
    <numFmt numFmtId="165" formatCode="#\ ##0"/>
    <numFmt numFmtId="166" formatCode="#\ ##0.0"/>
    <numFmt numFmtId="167" formatCode="0.0%"/>
  </numFmts>
  <fonts count="15">
    <font>
      <sz val="12.000000"/>
      <color theme="1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8.000000"/>
      <name val="Times New Roman"/>
    </font>
    <font>
      <sz val="10.000000"/>
      <name val="Times New Roman"/>
    </font>
    <font>
      <sz val="14.000000"/>
      <name val="Times New Roman"/>
    </font>
    <font>
      <b/>
      <sz val="14.000000"/>
      <name val="Times New Roman"/>
    </font>
    <font>
      <b/>
      <i/>
      <sz val="8.000000"/>
      <name val="Times New Roman"/>
    </font>
    <font>
      <b/>
      <i/>
      <sz val="12.000000"/>
      <name val="Times New Roman"/>
    </font>
    <font>
      <b/>
      <i/>
      <sz val="10.000000"/>
      <name val="Times New Roman"/>
    </font>
    <font>
      <b/>
      <sz val="8.000000"/>
      <name val="Times New Roman"/>
    </font>
    <font>
      <b/>
      <sz val="11.000000"/>
      <name val="Times New Roman"/>
    </font>
    <font>
      <b/>
      <sz val="12.000000"/>
      <name val="Times New Roman"/>
    </font>
    <font>
      <b/>
      <sz val="12.500000"/>
      <name val="Times New Roman"/>
    </font>
  </fonts>
  <fills count="2">
    <fill>
      <patternFill patternType="none"/>
    </fill>
    <fill>
      <patternFill patternType="gray125"/>
    </fill>
  </fills>
  <borders count="4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none"/>
      <diagonal style="none"/>
    </border>
  </borders>
  <cellStyleXfs count="10">
    <xf fontId="0" fillId="0" borderId="0" numFmtId="0" applyNumberFormat="1" applyFont="1" applyFill="1" applyBorder="1"/>
    <xf fontId="1" fillId="0" borderId="0" numFmtId="160" applyNumberFormat="1" applyFont="1" applyFill="1" applyBorder="0" applyProtection="0"/>
    <xf fontId="1" fillId="0" borderId="0" numFmtId="161" applyNumberFormat="1" applyFont="1" applyFill="1" applyBorder="0" applyProtection="0"/>
    <xf fontId="2" fillId="0" borderId="0" numFmtId="162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2" fillId="0" borderId="0" numFmtId="9" applyNumberFormat="1" applyFont="0" applyFill="0" applyBorder="0" applyProtection="0"/>
    <xf fontId="2" fillId="0" borderId="0" numFmtId="163" applyNumberFormat="1" applyFont="0" applyFill="0" applyBorder="0" applyProtection="0"/>
  </cellStyleXfs>
  <cellXfs count="51">
    <xf fontId="0" fillId="0" borderId="0" numFmtId="0" xfId="0"/>
    <xf fontId="1" fillId="0" borderId="0" numFmtId="0" xfId="0" applyFont="1"/>
    <xf fontId="4" fillId="0" borderId="0" numFmtId="49" xfId="0" applyNumberFormat="1" applyFont="1" applyAlignment="1">
      <alignment horizontal="center" vertical="center" wrapText="1"/>
    </xf>
    <xf fontId="1" fillId="0" borderId="0" numFmtId="0" xfId="0" applyFont="1" applyAlignment="1">
      <alignment horizontal="left" vertical="top" wrapText="1"/>
    </xf>
    <xf fontId="1" fillId="0" borderId="0" numFmtId="164" xfId="0" applyNumberFormat="1" applyFont="1" applyAlignment="1">
      <alignment vertical="center" wrapText="1"/>
    </xf>
    <xf fontId="5" fillId="0" borderId="0" numFmtId="164" xfId="0" applyNumberFormat="1" applyFont="1" applyAlignment="1">
      <alignment vertical="center" wrapText="1"/>
    </xf>
    <xf fontId="1" fillId="0" borderId="0" numFmtId="165" xfId="0" applyNumberFormat="1" applyFont="1" applyAlignment="1">
      <alignment vertical="center"/>
    </xf>
    <xf fontId="6" fillId="0" borderId="0" numFmtId="0" xfId="0" applyFont="1" applyAlignment="1">
      <alignment vertical="top" wrapText="1"/>
    </xf>
    <xf fontId="6" fillId="0" borderId="0" numFmtId="0" xfId="0" applyFont="1" applyAlignment="1">
      <alignment wrapText="1"/>
    </xf>
    <xf fontId="1" fillId="0" borderId="0" numFmtId="0" xfId="0" applyFont="1" applyAlignment="1">
      <alignment horizontal="right"/>
    </xf>
    <xf fontId="4" fillId="0" borderId="0" numFmtId="0" xfId="0" applyFont="1" applyAlignment="1">
      <alignment horizontal="right" wrapText="1"/>
    </xf>
    <xf fontId="6" fillId="0" borderId="0" numFmtId="0" xfId="0" applyFont="1" applyAlignment="1">
      <alignment horizontal="right" vertical="top" wrapText="1"/>
    </xf>
    <xf fontId="6" fillId="0" borderId="0" numFmtId="0" xfId="0" applyFont="1" applyAlignment="1">
      <alignment horizontal="right" vertical="center" wrapText="1"/>
    </xf>
    <xf fontId="5" fillId="0" borderId="0" numFmtId="0" xfId="0" applyFont="1" applyAlignment="1">
      <alignment horizontal="right" vertical="center" wrapText="1"/>
    </xf>
    <xf fontId="1" fillId="0" borderId="0" numFmtId="0" xfId="0" applyFont="1" applyAlignment="1">
      <alignment horizontal="right" vertical="center"/>
    </xf>
    <xf fontId="7" fillId="0" borderId="0" numFmtId="166" xfId="0" applyNumberFormat="1" applyFont="1" applyAlignment="1">
      <alignment horizontal="center"/>
    </xf>
    <xf fontId="7" fillId="0" borderId="0" numFmtId="166" xfId="0" applyNumberFormat="1" applyFont="1" applyAlignment="1">
      <alignment horizontal="center" vertical="top"/>
    </xf>
    <xf fontId="8" fillId="0" borderId="0" numFmtId="166" xfId="0" applyNumberFormat="1" applyFont="1" applyAlignment="1">
      <alignment horizontal="center" vertical="center" wrapText="1"/>
    </xf>
    <xf fontId="9" fillId="0" borderId="0" numFmtId="166" xfId="0" applyNumberFormat="1" applyFont="1" applyAlignment="1">
      <alignment horizontal="left" vertical="top" wrapText="1"/>
    </xf>
    <xf fontId="9" fillId="0" borderId="0" numFmtId="164" xfId="0" applyNumberFormat="1" applyFont="1" applyAlignment="1">
      <alignment horizontal="center" vertical="center" wrapText="1"/>
    </xf>
    <xf fontId="10" fillId="0" borderId="0" numFmtId="164" xfId="0" applyNumberFormat="1" applyFont="1" applyAlignment="1">
      <alignment horizontal="center" vertical="center" wrapText="1"/>
    </xf>
    <xf fontId="1" fillId="0" borderId="0" numFmtId="165" xfId="0" applyNumberFormat="1" applyFont="1" applyAlignment="1">
      <alignment horizontal="right"/>
    </xf>
    <xf fontId="11" fillId="0" borderId="1" numFmtId="0" xfId="0" applyFont="1" applyBorder="1" applyAlignment="1">
      <alignment horizontal="center" vertical="center" wrapText="1"/>
    </xf>
    <xf fontId="12" fillId="0" borderId="2" numFmtId="0" xfId="0" applyFont="1" applyBorder="1" applyAlignment="1">
      <alignment horizontal="center" vertical="center" wrapText="1"/>
    </xf>
    <xf fontId="12" fillId="0" borderId="2" numFmtId="164" xfId="1" applyNumberFormat="1" applyFont="1" applyBorder="1" applyAlignment="1" applyProtection="1">
      <alignment horizontal="center" vertical="center" wrapText="1"/>
    </xf>
    <xf fontId="12" fillId="0" borderId="2" numFmtId="164" xfId="0" applyNumberFormat="1" applyFont="1" applyBorder="1" applyAlignment="1">
      <alignment horizontal="center" vertical="center" wrapText="1"/>
    </xf>
    <xf fontId="12" fillId="0" borderId="2" numFmtId="3" xfId="0" applyNumberFormat="1" applyFont="1" applyBorder="1" applyAlignment="1">
      <alignment horizontal="center" vertical="center" wrapText="1"/>
    </xf>
    <xf fontId="12" fillId="0" borderId="2" numFmtId="165" xfId="0" applyNumberFormat="1" applyFont="1" applyBorder="1" applyAlignment="1">
      <alignment horizontal="center" vertical="center" wrapText="1"/>
    </xf>
    <xf fontId="13" fillId="0" borderId="0" numFmtId="0" xfId="0" applyFont="1" applyAlignment="1">
      <alignment vertical="center"/>
    </xf>
    <xf fontId="8" fillId="0" borderId="2" numFmtId="166" xfId="0" applyNumberFormat="1" applyFont="1" applyBorder="1" applyAlignment="1">
      <alignment horizontal="center" vertical="center" wrapText="1"/>
    </xf>
    <xf fontId="13" fillId="0" borderId="2" numFmtId="166" xfId="0" applyNumberFormat="1" applyFont="1" applyBorder="1" applyAlignment="1">
      <alignment horizontal="justify" vertical="center" wrapText="1"/>
    </xf>
    <xf fontId="13" fillId="0" borderId="2" numFmtId="164" xfId="1" applyNumberFormat="1" applyFont="1" applyBorder="1" applyAlignment="1" applyProtection="1">
      <alignment horizontal="right" vertical="center" wrapText="1"/>
    </xf>
    <xf fontId="13" fillId="0" borderId="2" numFmtId="167" xfId="7" applyNumberFormat="1" applyFont="1" applyBorder="1" applyAlignment="1" applyProtection="1">
      <alignment horizontal="right" vertical="center" wrapText="1"/>
    </xf>
    <xf fontId="4" fillId="0" borderId="2" numFmtId="166" xfId="0" applyNumberFormat="1" applyFont="1" applyBorder="1" applyAlignment="1">
      <alignment horizontal="center" vertical="center" wrapText="1"/>
    </xf>
    <xf fontId="1" fillId="0" borderId="2" numFmtId="166" xfId="0" applyNumberFormat="1" applyFont="1" applyBorder="1" applyAlignment="1">
      <alignment horizontal="left" vertical="top" wrapText="1"/>
    </xf>
    <xf fontId="1" fillId="0" borderId="2" numFmtId="164" xfId="0" applyNumberFormat="1" applyFont="1" applyBorder="1" applyAlignment="1" applyProtection="1">
      <alignment horizontal="right" vertical="center" wrapText="1"/>
    </xf>
    <xf fontId="1" fillId="0" borderId="2" numFmtId="164" xfId="1" applyNumberFormat="1" applyFont="1" applyBorder="1" applyAlignment="1" applyProtection="1">
      <alignment horizontal="right" vertical="center" wrapText="1"/>
    </xf>
    <xf fontId="1" fillId="0" borderId="2" numFmtId="167" xfId="7" applyNumberFormat="1" applyFont="1" applyBorder="1" applyAlignment="1" applyProtection="1">
      <alignment horizontal="right" vertical="center" wrapText="1"/>
    </xf>
    <xf fontId="4" fillId="0" borderId="2" numFmtId="166" xfId="0" applyNumberFormat="1" applyFont="1" applyBorder="1" applyAlignment="1">
      <alignment horizontal="center" wrapText="1"/>
    </xf>
    <xf fontId="11" fillId="0" borderId="2" numFmtId="166" xfId="0" applyNumberFormat="1" applyFont="1" applyBorder="1" applyAlignment="1">
      <alignment horizontal="center" vertical="center" wrapText="1"/>
    </xf>
    <xf fontId="13" fillId="0" borderId="2" numFmtId="166" xfId="0" applyNumberFormat="1" applyFont="1" applyBorder="1" applyAlignment="1">
      <alignment horizontal="left" vertical="center" wrapText="1"/>
    </xf>
    <xf fontId="13" fillId="0" borderId="2" numFmtId="4" xfId="1" applyNumberFormat="1" applyFont="1" applyBorder="1" applyAlignment="1" applyProtection="1">
      <alignment horizontal="right" vertical="center" wrapText="1"/>
    </xf>
    <xf fontId="1" fillId="0" borderId="0" numFmtId="0" xfId="0" applyFont="1" applyAlignment="1">
      <alignment vertical="center"/>
    </xf>
    <xf fontId="1" fillId="0" borderId="2" numFmtId="166" xfId="0" applyNumberFormat="1" applyFont="1" applyBorder="1" applyAlignment="1">
      <alignment horizontal="left" vertical="center" wrapText="1"/>
    </xf>
    <xf fontId="1" fillId="0" borderId="2" numFmtId="4" xfId="1" applyNumberFormat="1" applyFont="1" applyBorder="1" applyAlignment="1" applyProtection="1">
      <alignment horizontal="right" vertical="center" wrapText="1"/>
    </xf>
    <xf fontId="13" fillId="0" borderId="0" numFmtId="0" xfId="0" applyFont="1"/>
    <xf fontId="11" fillId="0" borderId="3" numFmtId="0" xfId="0" applyFont="1" applyBorder="1" applyAlignment="1">
      <alignment horizontal="center"/>
    </xf>
    <xf fontId="13" fillId="0" borderId="2" numFmtId="166" xfId="0" applyNumberFormat="1" applyFont="1" applyBorder="1" applyAlignment="1">
      <alignment horizontal="left" wrapText="1"/>
    </xf>
    <xf fontId="14" fillId="0" borderId="2" numFmtId="164" xfId="1" applyNumberFormat="1" applyFont="1" applyBorder="1" applyAlignment="1" applyProtection="1">
      <alignment horizontal="right" wrapText="1"/>
    </xf>
    <xf fontId="14" fillId="0" borderId="2" numFmtId="167" xfId="7" applyNumberFormat="1" applyFont="1" applyBorder="1" applyAlignment="1" applyProtection="1">
      <alignment horizontal="right" wrapText="1"/>
    </xf>
    <xf fontId="14" fillId="0" borderId="2" numFmtId="4" xfId="1" applyNumberFormat="1" applyFont="1" applyBorder="1" applyAlignment="1" applyProtection="1">
      <alignment horizontal="right" wrapText="1"/>
    </xf>
  </cellXfs>
  <cellStyles count="10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Обычный 2 2" xfId="5"/>
    <cellStyle name="Обычный 2 3 2" xfId="6"/>
    <cellStyle name="Процентный" xfId="7" builtinId="5"/>
    <cellStyle name="Процентный 2" xfId="8"/>
    <cellStyle name="Финансов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0"/>
  </sheetPr>
  <sheetViews>
    <sheetView view="normal" topLeftCell="A1" zoomScale="90" workbookViewId="0">
      <pane ySplit="6" topLeftCell="A7" activePane="bottomLeft" state="frozen"/>
      <selection activeCell="D34" activeCellId="0" sqref="D34"/>
    </sheetView>
  </sheetViews>
  <sheetFormatPr defaultColWidth="15.19921875" defaultRowHeight="15"/>
  <cols>
    <col customWidth="1" hidden="1" min="1" max="1" style="2" width="14.19921875"/>
    <col customWidth="1" min="2" max="2" style="3" width="37.375"/>
    <col customWidth="1" min="3" max="3" style="4" width="12.5"/>
    <col customWidth="1" min="4" max="4" style="4" width="13.50390625"/>
    <col customWidth="1" min="5" max="6" style="4" width="12.75390625"/>
    <col customWidth="1" min="7" max="7" style="4" width="13.25390625"/>
    <col customWidth="1" min="8" max="8" style="4" width="10"/>
    <col customWidth="1" hidden="1" min="9" max="9" style="5" width="13.09765625"/>
    <col customWidth="1" min="10" max="10" style="6" width="8.69921875"/>
    <col customWidth="1" min="11" max="11" style="6" width="11.25390625"/>
    <col customWidth="1" min="12" max="12" style="6" width="10.50390625"/>
    <col min="13" max="16384" style="1" width="15.19921875"/>
  </cols>
  <sheetData>
    <row r="1" ht="15.75" customHeight="1">
      <c r="B1" s="7"/>
      <c r="C1" s="8"/>
      <c r="D1" s="8"/>
      <c r="E1" s="8"/>
      <c r="F1" s="8"/>
      <c r="G1" s="8"/>
      <c r="H1" s="8"/>
      <c r="I1" s="8"/>
      <c r="J1" s="8"/>
      <c r="K1" s="8"/>
      <c r="L1" s="9" t="s">
        <v>0</v>
      </c>
    </row>
    <row r="2" ht="15.75" customHeight="1">
      <c r="A2" s="10"/>
      <c r="B2" s="11"/>
      <c r="C2" s="12"/>
      <c r="D2" s="12"/>
      <c r="E2" s="12"/>
      <c r="F2" s="12"/>
      <c r="G2" s="12"/>
      <c r="H2" s="12"/>
      <c r="I2" s="13"/>
      <c r="J2" s="12"/>
      <c r="K2" s="12"/>
      <c r="L2" s="14" t="s">
        <v>1</v>
      </c>
    </row>
    <row r="3" ht="18.75" customHeight="1">
      <c r="A3" s="15" t="s">
        <v>2</v>
      </c>
      <c r="B3" s="16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ht="18.75" customHeight="1">
      <c r="A4" s="17"/>
      <c r="B4" s="18"/>
      <c r="C4" s="19"/>
      <c r="D4" s="19"/>
      <c r="E4" s="19"/>
      <c r="F4" s="19"/>
      <c r="G4" s="19"/>
      <c r="H4" s="19"/>
      <c r="I4" s="20"/>
      <c r="L4" s="21" t="s">
        <v>3</v>
      </c>
    </row>
    <row r="5" ht="96" customHeight="1">
      <c r="A5" s="22" t="s">
        <v>4</v>
      </c>
      <c r="B5" s="23" t="s">
        <v>5</v>
      </c>
      <c r="C5" s="24" t="s">
        <v>6</v>
      </c>
      <c r="D5" s="25" t="s">
        <v>7</v>
      </c>
      <c r="E5" s="25" t="s">
        <v>8</v>
      </c>
      <c r="F5" s="25" t="s">
        <v>9</v>
      </c>
      <c r="G5" s="26" t="s">
        <v>10</v>
      </c>
      <c r="H5" s="27" t="s">
        <v>11</v>
      </c>
      <c r="I5" s="26" t="s">
        <v>12</v>
      </c>
      <c r="J5" s="27" t="s">
        <v>13</v>
      </c>
      <c r="K5" s="27" t="s">
        <v>14</v>
      </c>
      <c r="L5" s="27" t="s">
        <v>15</v>
      </c>
    </row>
    <row r="6" s="28" customFormat="1" ht="21" customHeight="1">
      <c r="A6" s="29"/>
      <c r="B6" s="30" t="s">
        <v>16</v>
      </c>
      <c r="C6" s="31">
        <f>SUM(C7:C16)</f>
        <v>12347039.300000003</v>
      </c>
      <c r="D6" s="31">
        <f>SUM(D7:D16)</f>
        <v>24659439.199999996</v>
      </c>
      <c r="E6" s="31">
        <f>SUM(E7:E16)</f>
        <v>16246724.1</v>
      </c>
      <c r="F6" s="31">
        <f>SUM(F7:F16)</f>
        <v>16451147.999999998</v>
      </c>
      <c r="G6" s="31">
        <f>SUM(G7:G16)</f>
        <v>204423.90000000075</v>
      </c>
      <c r="H6" s="32">
        <f t="shared" ref="H6:H9" si="0">IFERROR(F6/E6,"")</f>
        <v>1.012582468855983</v>
      </c>
      <c r="I6" s="31">
        <f t="shared" ref="I6:I9" si="1">F6-D6</f>
        <v>-8208291.1999999974</v>
      </c>
      <c r="J6" s="32">
        <f t="shared" ref="J6:J9" si="2">IFERROR(F6/D6,"")</f>
        <v>0.66713390627309976</v>
      </c>
      <c r="K6" s="31">
        <f t="shared" ref="K6:K9" si="3">F6-C6</f>
        <v>4104108.6999999955</v>
      </c>
      <c r="L6" s="32">
        <f t="shared" ref="L6:L9" si="4">IFERROR(F6/C6,"")</f>
        <v>1.3323961801919586</v>
      </c>
      <c r="M6" s="28"/>
      <c r="N6" s="28"/>
      <c r="O6" s="28"/>
      <c r="P6" s="28"/>
    </row>
    <row r="7" ht="19.5" customHeight="1">
      <c r="A7" s="33" t="s">
        <v>17</v>
      </c>
      <c r="B7" s="34" t="s">
        <v>18</v>
      </c>
      <c r="C7" s="35">
        <v>9864009</v>
      </c>
      <c r="D7" s="36">
        <v>19291111.399999999</v>
      </c>
      <c r="E7" s="36">
        <v>13101904.5</v>
      </c>
      <c r="F7" s="36">
        <v>13112522.800000001</v>
      </c>
      <c r="G7" s="36">
        <f t="shared" ref="G7:G9" si="5">F7-E7</f>
        <v>10618.300000000745</v>
      </c>
      <c r="H7" s="37">
        <f t="shared" si="0"/>
        <v>1.0008104394288633</v>
      </c>
      <c r="I7" s="36">
        <f t="shared" si="1"/>
        <v>-6178588.5999999978</v>
      </c>
      <c r="J7" s="37">
        <f t="shared" si="2"/>
        <v>0.679718370191984</v>
      </c>
      <c r="K7" s="36">
        <f t="shared" si="3"/>
        <v>3248513.8000000007</v>
      </c>
      <c r="L7" s="37">
        <f t="shared" si="4"/>
        <v>1.3293299712115023</v>
      </c>
      <c r="M7" s="1"/>
      <c r="N7" s="1"/>
      <c r="O7" s="1"/>
      <c r="P7" s="1"/>
    </row>
    <row r="8" ht="48" customHeight="1">
      <c r="A8" s="33" t="s">
        <v>19</v>
      </c>
      <c r="B8" s="34" t="s">
        <v>20</v>
      </c>
      <c r="C8" s="35">
        <v>57723.599999999999</v>
      </c>
      <c r="D8" s="36">
        <v>79229.199999999997</v>
      </c>
      <c r="E8" s="36">
        <v>59490.300000000003</v>
      </c>
      <c r="F8" s="36">
        <v>55122.699999999997</v>
      </c>
      <c r="G8" s="36">
        <f t="shared" si="5"/>
        <v>-4367.6000000000058</v>
      </c>
      <c r="H8" s="37">
        <f t="shared" si="0"/>
        <v>0.92658298915957715</v>
      </c>
      <c r="I8" s="36">
        <f t="shared" si="1"/>
        <v>-24106.5</v>
      </c>
      <c r="J8" s="37">
        <f t="shared" si="2"/>
        <v>0.695737177707209</v>
      </c>
      <c r="K8" s="36">
        <f t="shared" si="3"/>
        <v>-2600.9000000000015</v>
      </c>
      <c r="L8" s="37">
        <f t="shared" si="4"/>
        <v>0.95494217269886139</v>
      </c>
      <c r="M8" s="1"/>
      <c r="N8" s="1"/>
      <c r="O8" s="1"/>
      <c r="P8" s="1"/>
    </row>
    <row r="9" ht="34.5" customHeight="1">
      <c r="A9" s="33" t="s">
        <v>21</v>
      </c>
      <c r="B9" s="34" t="s">
        <v>22</v>
      </c>
      <c r="C9" s="35">
        <v>656445.80000000005</v>
      </c>
      <c r="D9" s="36">
        <v>1075733.5</v>
      </c>
      <c r="E9" s="36">
        <v>836203.69999999995</v>
      </c>
      <c r="F9" s="36">
        <v>883573.5</v>
      </c>
      <c r="G9" s="36">
        <f t="shared" si="5"/>
        <v>47369.800000000047</v>
      </c>
      <c r="H9" s="37">
        <f t="shared" si="0"/>
        <v>1.0566486371681925</v>
      </c>
      <c r="I9" s="36">
        <f t="shared" si="1"/>
        <v>-192160</v>
      </c>
      <c r="J9" s="37">
        <f t="shared" si="2"/>
        <v>0.82136839654059302</v>
      </c>
      <c r="K9" s="36">
        <f t="shared" si="3"/>
        <v>227127.69999999995</v>
      </c>
      <c r="L9" s="37">
        <f t="shared" si="4"/>
        <v>1.3459961203194535</v>
      </c>
      <c r="M9" s="1"/>
      <c r="N9" s="1"/>
      <c r="O9" s="1"/>
      <c r="P9" s="1"/>
    </row>
    <row r="10" ht="34.5" customHeight="1">
      <c r="A10" s="33" t="s">
        <v>23</v>
      </c>
      <c r="B10" s="34" t="s">
        <v>24</v>
      </c>
      <c r="C10" s="35">
        <v>-1682.0999999999999</v>
      </c>
      <c r="D10" s="36">
        <v>0</v>
      </c>
      <c r="E10" s="36">
        <v>0</v>
      </c>
      <c r="F10" s="36">
        <v>673.20000000000005</v>
      </c>
      <c r="G10" s="36">
        <f t="shared" ref="G10:G50" si="6">F10-E10</f>
        <v>673.20000000000005</v>
      </c>
      <c r="H10" s="37" t="str">
        <f t="shared" ref="H10:H50" si="7">IFERROR(F10/E10,"")</f>
        <v/>
      </c>
      <c r="I10" s="36">
        <f t="shared" ref="I10:I50" si="8">F10-D10</f>
        <v>673.20000000000005</v>
      </c>
      <c r="J10" s="37" t="str">
        <f t="shared" ref="J10:J50" si="9">IFERROR(F10/D10,"")</f>
        <v/>
      </c>
      <c r="K10" s="36">
        <f t="shared" ref="K10:K50" si="10">F10-C10</f>
        <v>2355.3000000000002</v>
      </c>
      <c r="L10" s="37">
        <f t="shared" ref="L10:L50" si="11">IFERROR(F10/C10,"")</f>
        <v>-0.40021401819154634</v>
      </c>
      <c r="M10" s="1"/>
      <c r="N10" s="1"/>
      <c r="O10" s="1"/>
      <c r="P10" s="1"/>
      <c r="Q10" s="1"/>
    </row>
    <row r="11" ht="18.75" customHeight="1">
      <c r="A11" s="33" t="s">
        <v>25</v>
      </c>
      <c r="B11" s="34" t="s">
        <v>26</v>
      </c>
      <c r="C11" s="35">
        <v>-1429.2</v>
      </c>
      <c r="D11" s="36">
        <v>792.29999999999995</v>
      </c>
      <c r="E11" s="36">
        <v>705</v>
      </c>
      <c r="F11" s="36">
        <v>1367</v>
      </c>
      <c r="G11" s="36">
        <f t="shared" si="6"/>
        <v>662</v>
      </c>
      <c r="H11" s="37">
        <f t="shared" si="7"/>
        <v>1.9390070921985816</v>
      </c>
      <c r="I11" s="36">
        <f t="shared" si="8"/>
        <v>574.70000000000005</v>
      </c>
      <c r="J11" s="37">
        <f t="shared" si="9"/>
        <v>1.7253565568597755</v>
      </c>
      <c r="K11" s="36">
        <f t="shared" si="10"/>
        <v>2796.1999999999998</v>
      </c>
      <c r="L11" s="37">
        <f t="shared" si="11"/>
        <v>-0.95647914917436327</v>
      </c>
      <c r="M11" s="1"/>
      <c r="N11" s="1"/>
      <c r="O11" s="1"/>
      <c r="P11" s="1"/>
      <c r="Q11" s="1"/>
    </row>
    <row r="12" ht="33.75" customHeight="1">
      <c r="A12" s="33" t="s">
        <v>27</v>
      </c>
      <c r="B12" s="34" t="s">
        <v>28</v>
      </c>
      <c r="C12" s="35">
        <v>133982.39999999999</v>
      </c>
      <c r="D12" s="36">
        <v>354934.40000000002</v>
      </c>
      <c r="E12" s="36">
        <v>347934.40000000002</v>
      </c>
      <c r="F12" s="36">
        <v>332104.70000000001</v>
      </c>
      <c r="G12" s="36">
        <f t="shared" si="6"/>
        <v>-15829.700000000012</v>
      </c>
      <c r="H12" s="37">
        <f t="shared" si="7"/>
        <v>0.95450378002290082</v>
      </c>
      <c r="I12" s="36">
        <f t="shared" si="8"/>
        <v>-22829.700000000012</v>
      </c>
      <c r="J12" s="37">
        <f t="shared" si="9"/>
        <v>0.93567910013794098</v>
      </c>
      <c r="K12" s="36">
        <f t="shared" si="10"/>
        <v>198122.30000000002</v>
      </c>
      <c r="L12" s="37">
        <f t="shared" si="11"/>
        <v>2.4787188466544863</v>
      </c>
      <c r="M12" s="1"/>
      <c r="N12" s="1"/>
      <c r="O12" s="1"/>
      <c r="P12" s="1"/>
    </row>
    <row r="13" ht="19.5" customHeight="1">
      <c r="A13" s="33" t="s">
        <v>29</v>
      </c>
      <c r="B13" s="34" t="s">
        <v>30</v>
      </c>
      <c r="C13" s="35">
        <v>119353.89999999999</v>
      </c>
      <c r="D13" s="36">
        <v>1250550.2</v>
      </c>
      <c r="E13" s="36">
        <v>149000</v>
      </c>
      <c r="F13" s="36">
        <v>305239.79999999999</v>
      </c>
      <c r="G13" s="36">
        <f t="shared" si="6"/>
        <v>156239.79999999999</v>
      </c>
      <c r="H13" s="37">
        <f t="shared" si="7"/>
        <v>2.0485892617449664</v>
      </c>
      <c r="I13" s="36">
        <f t="shared" si="8"/>
        <v>-945310.39999999991</v>
      </c>
      <c r="J13" s="37">
        <f t="shared" si="9"/>
        <v>0.24408440380881952</v>
      </c>
      <c r="K13" s="36">
        <f t="shared" si="10"/>
        <v>185885.89999999999</v>
      </c>
      <c r="L13" s="37">
        <f t="shared" si="11"/>
        <v>2.5574346544184983</v>
      </c>
      <c r="M13" s="1"/>
      <c r="N13" s="1"/>
      <c r="O13" s="1"/>
      <c r="P13" s="1"/>
    </row>
    <row r="14" ht="19.5" customHeight="1">
      <c r="A14" s="33" t="s">
        <v>31</v>
      </c>
      <c r="B14" s="34" t="s">
        <v>32</v>
      </c>
      <c r="C14" s="35">
        <v>1369870</v>
      </c>
      <c r="D14" s="36">
        <v>2382735.2999999998</v>
      </c>
      <c r="E14" s="36">
        <v>1586481</v>
      </c>
      <c r="F14" s="36">
        <v>1551213</v>
      </c>
      <c r="G14" s="36">
        <f t="shared" si="6"/>
        <v>-35268</v>
      </c>
      <c r="H14" s="37">
        <f t="shared" si="7"/>
        <v>0.97776966758505146</v>
      </c>
      <c r="I14" s="36">
        <f t="shared" si="8"/>
        <v>-831522.29999999981</v>
      </c>
      <c r="J14" s="37">
        <f t="shared" si="9"/>
        <v>0.65102195783140504</v>
      </c>
      <c r="K14" s="36">
        <f t="shared" si="10"/>
        <v>181343</v>
      </c>
      <c r="L14" s="37">
        <f t="shared" si="11"/>
        <v>1.1323797148634542</v>
      </c>
      <c r="M14" s="1"/>
      <c r="N14" s="1"/>
      <c r="O14" s="1"/>
      <c r="P14" s="1"/>
    </row>
    <row r="15" ht="19.5" customHeight="1">
      <c r="A15" s="33" t="s">
        <v>33</v>
      </c>
      <c r="B15" s="34" t="s">
        <v>34</v>
      </c>
      <c r="C15" s="35">
        <v>148766</v>
      </c>
      <c r="D15" s="36">
        <v>224352.89999999999</v>
      </c>
      <c r="E15" s="36">
        <v>165005.20000000001</v>
      </c>
      <c r="F15" s="36">
        <v>209601.70000000001</v>
      </c>
      <c r="G15" s="36">
        <f t="shared" si="6"/>
        <v>44596.5</v>
      </c>
      <c r="H15" s="37">
        <f t="shared" si="7"/>
        <v>1.2702733004778031</v>
      </c>
      <c r="I15" s="36">
        <f t="shared" si="8"/>
        <v>-14751.199999999983</v>
      </c>
      <c r="J15" s="37">
        <f t="shared" si="9"/>
        <v>0.93425001415181175</v>
      </c>
      <c r="K15" s="36">
        <f t="shared" si="10"/>
        <v>60835.700000000012</v>
      </c>
      <c r="L15" s="37">
        <f t="shared" si="11"/>
        <v>1.4089355094578062</v>
      </c>
      <c r="M15" s="1"/>
      <c r="N15" s="1"/>
      <c r="O15" s="1"/>
      <c r="P15" s="1"/>
    </row>
    <row r="16" ht="45">
      <c r="A16" s="33" t="s">
        <v>35</v>
      </c>
      <c r="B16" s="34" t="s">
        <v>36</v>
      </c>
      <c r="C16" s="35">
        <v>-0.10000000000000001</v>
      </c>
      <c r="D16" s="36">
        <v>0</v>
      </c>
      <c r="E16" s="36">
        <v>0</v>
      </c>
      <c r="F16" s="36">
        <v>-270.39999999999998</v>
      </c>
      <c r="G16" s="36">
        <f t="shared" si="6"/>
        <v>-270.39999999999998</v>
      </c>
      <c r="H16" s="37" t="str">
        <f t="shared" si="7"/>
        <v/>
      </c>
      <c r="I16" s="36">
        <f t="shared" si="8"/>
        <v>-270.39999999999998</v>
      </c>
      <c r="J16" s="37" t="str">
        <f t="shared" si="9"/>
        <v/>
      </c>
      <c r="K16" s="36">
        <f t="shared" si="10"/>
        <v>-270.29999999999995</v>
      </c>
      <c r="L16" s="37">
        <f t="shared" si="11"/>
        <v>2703.9999999999995</v>
      </c>
      <c r="M16" s="1"/>
      <c r="N16" s="1"/>
      <c r="O16" s="1"/>
      <c r="P16" s="1"/>
    </row>
    <row r="17" s="28" customFormat="1" ht="21" customHeight="1">
      <c r="A17" s="29"/>
      <c r="B17" s="30" t="s">
        <v>37</v>
      </c>
      <c r="C17" s="31">
        <f>SUM(C18:C28,C29:C30,C31:C35,C36:C38,C39)</f>
        <v>5167505.0000000019</v>
      </c>
      <c r="D17" s="31">
        <f>SUM(D18:D28,D29:D30,D31:D35,D36:D38,D39)</f>
        <v>7590293.5999999996</v>
      </c>
      <c r="E17" s="31">
        <f>SUM(E18:E28,E29:E30,E31:E35,E36:E38,E39)</f>
        <v>5628221.2000000011</v>
      </c>
      <c r="F17" s="31">
        <f>SUM(F18:F28,F29:F30,F31:F35,F36:F38,F39)</f>
        <v>5880242.1000000015</v>
      </c>
      <c r="G17" s="31">
        <f t="shared" si="6"/>
        <v>252020.90000000037</v>
      </c>
      <c r="H17" s="32">
        <f t="shared" si="7"/>
        <v>1.0447780730437533</v>
      </c>
      <c r="I17" s="31">
        <f t="shared" si="8"/>
        <v>-1710051.4999999981</v>
      </c>
      <c r="J17" s="32">
        <f t="shared" si="9"/>
        <v>0.77470548701831532</v>
      </c>
      <c r="K17" s="31">
        <f t="shared" si="10"/>
        <v>712737.09999999963</v>
      </c>
      <c r="L17" s="32">
        <f t="shared" si="11"/>
        <v>1.1379267364037382</v>
      </c>
      <c r="M17" s="28"/>
      <c r="N17" s="28"/>
      <c r="O17" s="28"/>
      <c r="P17" s="28"/>
      <c r="Q17" s="28"/>
    </row>
    <row r="18" ht="105">
      <c r="A18" s="33" t="s">
        <v>38</v>
      </c>
      <c r="B18" s="34" t="s">
        <v>39</v>
      </c>
      <c r="C18" s="35">
        <v>3566.5</v>
      </c>
      <c r="D18" s="36">
        <v>2640</v>
      </c>
      <c r="E18" s="36">
        <v>2640</v>
      </c>
      <c r="F18" s="36">
        <v>7403.8000000000002</v>
      </c>
      <c r="G18" s="36">
        <f t="shared" si="6"/>
        <v>4763.8000000000002</v>
      </c>
      <c r="H18" s="37">
        <f t="shared" si="7"/>
        <v>2.8044696969696972</v>
      </c>
      <c r="I18" s="36">
        <f t="shared" si="8"/>
        <v>4763.8000000000002</v>
      </c>
      <c r="J18" s="37">
        <f t="shared" si="9"/>
        <v>2.8044696969696972</v>
      </c>
      <c r="K18" s="36">
        <f t="shared" si="10"/>
        <v>3837.3000000000002</v>
      </c>
      <c r="L18" s="37">
        <f t="shared" si="11"/>
        <v>2.0759287817187722</v>
      </c>
      <c r="M18" s="1"/>
      <c r="N18" s="1"/>
      <c r="O18" s="1"/>
      <c r="P18" s="1"/>
      <c r="Q18" s="1"/>
      <c r="R18" s="1"/>
      <c r="T18" s="1"/>
    </row>
    <row r="19" ht="90">
      <c r="A19" s="33" t="s">
        <v>40</v>
      </c>
      <c r="B19" s="34" t="s">
        <v>41</v>
      </c>
      <c r="C19" s="35">
        <v>364121.5</v>
      </c>
      <c r="D19" s="36">
        <v>307680.20000000001</v>
      </c>
      <c r="E19" s="36">
        <v>242454.29999999999</v>
      </c>
      <c r="F19" s="36">
        <v>287599.79999999999</v>
      </c>
      <c r="G19" s="36">
        <f t="shared" si="6"/>
        <v>45145.5</v>
      </c>
      <c r="H19" s="37">
        <f t="shared" si="7"/>
        <v>1.1862021007670311</v>
      </c>
      <c r="I19" s="36">
        <f t="shared" si="8"/>
        <v>-20080.400000000023</v>
      </c>
      <c r="J19" s="37">
        <f t="shared" si="9"/>
        <v>0.93473613186678883</v>
      </c>
      <c r="K19" s="36">
        <f t="shared" si="10"/>
        <v>-76521.700000000012</v>
      </c>
      <c r="L19" s="37">
        <f t="shared" si="11"/>
        <v>0.78984569710934394</v>
      </c>
      <c r="M19" s="1"/>
      <c r="N19" s="1"/>
      <c r="O19" s="1"/>
      <c r="P19" s="1"/>
    </row>
    <row r="20" ht="45">
      <c r="A20" s="33" t="s">
        <v>42</v>
      </c>
      <c r="B20" s="34" t="s">
        <v>43</v>
      </c>
      <c r="C20" s="35">
        <v>123754.3</v>
      </c>
      <c r="D20" s="36">
        <v>455651.29999999999</v>
      </c>
      <c r="E20" s="36">
        <v>442363.40000000002</v>
      </c>
      <c r="F20" s="36">
        <v>449010.29999999999</v>
      </c>
      <c r="G20" s="36">
        <f t="shared" si="6"/>
        <v>6646.8999999999651</v>
      </c>
      <c r="H20" s="37">
        <f t="shared" si="7"/>
        <v>1.0150258814359414</v>
      </c>
      <c r="I20" s="36">
        <f t="shared" si="8"/>
        <v>-6641</v>
      </c>
      <c r="J20" s="37">
        <f t="shared" si="9"/>
        <v>0.98542525830607752</v>
      </c>
      <c r="K20" s="36">
        <f t="shared" si="10"/>
        <v>325256</v>
      </c>
      <c r="L20" s="37">
        <f t="shared" si="11"/>
        <v>3.6282399884286849</v>
      </c>
      <c r="M20" s="1"/>
      <c r="N20" s="1"/>
      <c r="O20" s="1"/>
      <c r="P20" s="1"/>
    </row>
    <row r="21" ht="34.5" customHeight="1">
      <c r="A21" s="33" t="s">
        <v>44</v>
      </c>
      <c r="B21" s="34" t="s">
        <v>45</v>
      </c>
      <c r="C21" s="35">
        <v>290.30000000000001</v>
      </c>
      <c r="D21" s="36">
        <v>254.5</v>
      </c>
      <c r="E21" s="36">
        <v>190.80000000000001</v>
      </c>
      <c r="F21" s="36">
        <v>346.10000000000002</v>
      </c>
      <c r="G21" s="36">
        <f t="shared" si="6"/>
        <v>155.30000000000001</v>
      </c>
      <c r="H21" s="37">
        <f t="shared" si="7"/>
        <v>1.8139412997903563</v>
      </c>
      <c r="I21" s="36">
        <f t="shared" si="8"/>
        <v>91.600000000000023</v>
      </c>
      <c r="J21" s="37">
        <f t="shared" si="9"/>
        <v>1.3599214145383105</v>
      </c>
      <c r="K21" s="36">
        <f t="shared" si="10"/>
        <v>55.800000000000011</v>
      </c>
      <c r="L21" s="37">
        <f t="shared" si="11"/>
        <v>1.1922149500516708</v>
      </c>
      <c r="M21" s="1"/>
      <c r="N21" s="1"/>
      <c r="O21" s="1"/>
      <c r="P21" s="1"/>
    </row>
    <row r="22" ht="75">
      <c r="A22" s="33" t="s">
        <v>46</v>
      </c>
      <c r="B22" s="34" t="s">
        <v>47</v>
      </c>
      <c r="C22" s="35">
        <v>61788</v>
      </c>
      <c r="D22" s="36">
        <v>95135.199999999997</v>
      </c>
      <c r="E22" s="36">
        <v>69000</v>
      </c>
      <c r="F22" s="36">
        <v>59893.699999999997</v>
      </c>
      <c r="G22" s="36">
        <f t="shared" si="6"/>
        <v>-9106.3000000000029</v>
      </c>
      <c r="H22" s="37">
        <f t="shared" si="7"/>
        <v>0.86802463768115934</v>
      </c>
      <c r="I22" s="36">
        <f t="shared" si="8"/>
        <v>-35241.5</v>
      </c>
      <c r="J22" s="37">
        <f t="shared" si="9"/>
        <v>0.62956403097906977</v>
      </c>
      <c r="K22" s="36">
        <f t="shared" si="10"/>
        <v>-1894.3000000000029</v>
      </c>
      <c r="L22" s="37">
        <f t="shared" si="11"/>
        <v>0.96934194341943414</v>
      </c>
      <c r="M22" s="1"/>
      <c r="N22" s="1"/>
      <c r="O22" s="1"/>
      <c r="P22" s="1"/>
    </row>
    <row r="23" ht="105">
      <c r="A23" s="33" t="s">
        <v>48</v>
      </c>
      <c r="B23" s="34" t="s">
        <v>49</v>
      </c>
      <c r="C23" s="35">
        <v>123440.39999999999</v>
      </c>
      <c r="D23" s="36">
        <v>230652.39999999999</v>
      </c>
      <c r="E23" s="36">
        <v>170282.29999999999</v>
      </c>
      <c r="F23" s="36">
        <v>172097.79999999999</v>
      </c>
      <c r="G23" s="36">
        <f t="shared" si="6"/>
        <v>1815.5</v>
      </c>
      <c r="H23" s="37">
        <f t="shared" si="7"/>
        <v>1.0106617070593948</v>
      </c>
      <c r="I23" s="36">
        <f t="shared" si="8"/>
        <v>-58554.600000000006</v>
      </c>
      <c r="J23" s="37">
        <f t="shared" si="9"/>
        <v>0.74613487655016808</v>
      </c>
      <c r="K23" s="36">
        <f t="shared" si="10"/>
        <v>48657.399999999994</v>
      </c>
      <c r="L23" s="37">
        <f t="shared" si="11"/>
        <v>1.3941772709744946</v>
      </c>
      <c r="M23" s="1"/>
      <c r="N23" s="1"/>
      <c r="O23" s="1"/>
      <c r="P23" s="1"/>
    </row>
    <row r="24" ht="165">
      <c r="A24" s="33" t="s">
        <v>50</v>
      </c>
      <c r="B24" s="34" t="s">
        <v>51</v>
      </c>
      <c r="C24" s="35">
        <v>1442.9000000000001</v>
      </c>
      <c r="D24" s="36">
        <v>1150.3</v>
      </c>
      <c r="E24" s="36">
        <v>813.29999999999995</v>
      </c>
      <c r="F24" s="36">
        <v>1750.2</v>
      </c>
      <c r="G24" s="36">
        <f t="shared" si="6"/>
        <v>936.90000000000009</v>
      </c>
      <c r="H24" s="37">
        <f t="shared" si="7"/>
        <v>2.1519734415344893</v>
      </c>
      <c r="I24" s="36">
        <f t="shared" si="8"/>
        <v>599.90000000000009</v>
      </c>
      <c r="J24" s="37">
        <f t="shared" si="9"/>
        <v>1.5215161262279406</v>
      </c>
      <c r="K24" s="36">
        <f t="shared" si="10"/>
        <v>307.29999999999995</v>
      </c>
      <c r="L24" s="37">
        <f t="shared" si="11"/>
        <v>1.2129738720632059</v>
      </c>
      <c r="M24" s="1"/>
      <c r="N24" s="1"/>
      <c r="O24" s="1"/>
      <c r="P24" s="1"/>
    </row>
    <row r="25" ht="135">
      <c r="A25" s="33" t="s">
        <v>52</v>
      </c>
      <c r="B25" s="34" t="s">
        <v>53</v>
      </c>
      <c r="C25" s="35">
        <v>1525.7</v>
      </c>
      <c r="D25" s="36">
        <v>1921.9000000000001</v>
      </c>
      <c r="E25" s="36">
        <v>1398.4000000000001</v>
      </c>
      <c r="F25" s="36">
        <v>2502.5</v>
      </c>
      <c r="G25" s="36">
        <f t="shared" si="6"/>
        <v>1104.0999999999999</v>
      </c>
      <c r="H25" s="37">
        <f t="shared" si="7"/>
        <v>1.789545194508009</v>
      </c>
      <c r="I25" s="36">
        <f t="shared" si="8"/>
        <v>580.59999999999991</v>
      </c>
      <c r="J25" s="37">
        <f t="shared" si="9"/>
        <v>1.302096883292575</v>
      </c>
      <c r="K25" s="36">
        <f t="shared" si="10"/>
        <v>976.79999999999995</v>
      </c>
      <c r="L25" s="37">
        <f t="shared" si="11"/>
        <v>1.6402307137707282</v>
      </c>
      <c r="M25" s="1"/>
      <c r="N25" s="1"/>
      <c r="O25" s="1"/>
      <c r="P25" s="1"/>
    </row>
    <row r="26" ht="105">
      <c r="A26" s="33" t="s">
        <v>54</v>
      </c>
      <c r="B26" s="34" t="s">
        <v>55</v>
      </c>
      <c r="C26" s="35">
        <v>218.69999999999999</v>
      </c>
      <c r="D26" s="36">
        <v>0</v>
      </c>
      <c r="E26" s="36">
        <v>0</v>
      </c>
      <c r="F26" s="36">
        <v>1364.7</v>
      </c>
      <c r="G26" s="36">
        <f t="shared" si="6"/>
        <v>1364.7</v>
      </c>
      <c r="H26" s="37" t="str">
        <f t="shared" si="7"/>
        <v/>
      </c>
      <c r="I26" s="36">
        <f t="shared" si="8"/>
        <v>1364.7</v>
      </c>
      <c r="J26" s="37" t="str">
        <f t="shared" si="9"/>
        <v/>
      </c>
      <c r="K26" s="36">
        <f t="shared" si="10"/>
        <v>1146</v>
      </c>
      <c r="L26" s="37">
        <f t="shared" si="11"/>
        <v>6.2400548696845002</v>
      </c>
      <c r="M26" s="1"/>
      <c r="N26" s="1"/>
      <c r="O26" s="1"/>
      <c r="P26" s="1"/>
    </row>
    <row r="27" ht="75">
      <c r="A27" s="33" t="s">
        <v>56</v>
      </c>
      <c r="B27" s="34" t="s">
        <v>57</v>
      </c>
      <c r="C27" s="35">
        <v>60374</v>
      </c>
      <c r="D27" s="36">
        <v>4624.5</v>
      </c>
      <c r="E27" s="36">
        <v>4624.5</v>
      </c>
      <c r="F27" s="36">
        <v>4426.5</v>
      </c>
      <c r="G27" s="36">
        <f t="shared" si="6"/>
        <v>-198</v>
      </c>
      <c r="H27" s="37">
        <f t="shared" si="7"/>
        <v>0.95718456049302625</v>
      </c>
      <c r="I27" s="36">
        <f t="shared" si="8"/>
        <v>-198</v>
      </c>
      <c r="J27" s="37">
        <f t="shared" si="9"/>
        <v>0.95718456049302625</v>
      </c>
      <c r="K27" s="36">
        <f t="shared" si="10"/>
        <v>-55947.5</v>
      </c>
      <c r="L27" s="37">
        <f t="shared" si="11"/>
        <v>0.073317984562891306</v>
      </c>
      <c r="M27" s="1"/>
      <c r="N27" s="1"/>
      <c r="O27" s="1"/>
      <c r="P27" s="1"/>
    </row>
    <row r="28" ht="135">
      <c r="A28" s="33" t="s">
        <v>58</v>
      </c>
      <c r="B28" s="34" t="s">
        <v>59</v>
      </c>
      <c r="C28" s="35">
        <f>132693.1+4094.2</f>
        <v>136787.30000000002</v>
      </c>
      <c r="D28" s="36">
        <v>184622</v>
      </c>
      <c r="E28" s="36">
        <v>137674.20000000001</v>
      </c>
      <c r="F28" s="36">
        <v>152548.10000000001</v>
      </c>
      <c r="G28" s="36">
        <f t="shared" si="6"/>
        <v>14873.899999999994</v>
      </c>
      <c r="H28" s="37">
        <f t="shared" si="7"/>
        <v>1.1080369451937981</v>
      </c>
      <c r="I28" s="36">
        <f t="shared" si="8"/>
        <v>-32073.899999999994</v>
      </c>
      <c r="J28" s="37">
        <f t="shared" si="9"/>
        <v>0.82627260023182503</v>
      </c>
      <c r="K28" s="36">
        <f t="shared" si="10"/>
        <v>15760.799999999988</v>
      </c>
      <c r="L28" s="37">
        <f t="shared" si="11"/>
        <v>1.1152212230228975</v>
      </c>
      <c r="M28" s="1"/>
      <c r="N28" s="1"/>
      <c r="O28" s="1"/>
      <c r="P28" s="1"/>
    </row>
    <row r="29" ht="33.75" customHeight="1">
      <c r="A29" s="33" t="s">
        <v>60</v>
      </c>
      <c r="B29" s="34" t="s">
        <v>61</v>
      </c>
      <c r="C29" s="35">
        <v>9075.6000000000004</v>
      </c>
      <c r="D29" s="36">
        <v>27254.299999999999</v>
      </c>
      <c r="E29" s="36">
        <v>24580.299999999999</v>
      </c>
      <c r="F29" s="36">
        <v>22729.399999999998</v>
      </c>
      <c r="G29" s="36">
        <f t="shared" si="6"/>
        <v>-1850.9000000000015</v>
      </c>
      <c r="H29" s="37">
        <f t="shared" si="7"/>
        <v>0.92469986127101778</v>
      </c>
      <c r="I29" s="36">
        <f t="shared" si="8"/>
        <v>-4524.9000000000015</v>
      </c>
      <c r="J29" s="37">
        <f t="shared" si="9"/>
        <v>0.83397482232161524</v>
      </c>
      <c r="K29" s="36">
        <f t="shared" si="10"/>
        <v>13653.799999999997</v>
      </c>
      <c r="L29" s="37">
        <f t="shared" si="11"/>
        <v>2.5044514963198021</v>
      </c>
      <c r="M29" s="1"/>
      <c r="N29" s="1"/>
      <c r="O29" s="1"/>
      <c r="P29" s="1"/>
    </row>
    <row r="30" ht="33.75" customHeight="1">
      <c r="A30" s="33" t="s">
        <v>62</v>
      </c>
      <c r="B30" s="34" t="s">
        <v>63</v>
      </c>
      <c r="C30" s="35">
        <v>3578429</v>
      </c>
      <c r="D30" s="36">
        <v>5333070</v>
      </c>
      <c r="E30" s="36">
        <v>3820436.1000000001</v>
      </c>
      <c r="F30" s="36">
        <v>3790345</v>
      </c>
      <c r="G30" s="36">
        <f t="shared" si="6"/>
        <v>-30091.100000000093</v>
      </c>
      <c r="H30" s="37">
        <f t="shared" si="7"/>
        <v>0.99212364787360263</v>
      </c>
      <c r="I30" s="36">
        <f t="shared" si="8"/>
        <v>-1542725</v>
      </c>
      <c r="J30" s="37">
        <f t="shared" si="9"/>
        <v>0.71072477953598956</v>
      </c>
      <c r="K30" s="36">
        <f t="shared" si="10"/>
        <v>211916</v>
      </c>
      <c r="L30" s="37">
        <f t="shared" si="11"/>
        <v>1.0592204009077726</v>
      </c>
      <c r="M30" s="1"/>
      <c r="N30" s="1"/>
      <c r="O30" s="1"/>
      <c r="P30" s="1"/>
    </row>
    <row r="31" ht="33.75" customHeight="1">
      <c r="A31" s="33" t="s">
        <v>64</v>
      </c>
      <c r="B31" s="34" t="s">
        <v>65</v>
      </c>
      <c r="C31" s="35">
        <v>6353.6999999999998</v>
      </c>
      <c r="D31" s="36">
        <v>0</v>
      </c>
      <c r="E31" s="36">
        <v>0</v>
      </c>
      <c r="F31" s="36">
        <v>6762.3000000000002</v>
      </c>
      <c r="G31" s="36">
        <f t="shared" si="6"/>
        <v>6762.3000000000002</v>
      </c>
      <c r="H31" s="37" t="str">
        <f t="shared" si="7"/>
        <v/>
      </c>
      <c r="I31" s="36">
        <f t="shared" si="8"/>
        <v>6762.3000000000002</v>
      </c>
      <c r="J31" s="37" t="str">
        <f t="shared" si="9"/>
        <v/>
      </c>
      <c r="K31" s="36">
        <f t="shared" si="10"/>
        <v>408.60000000000036</v>
      </c>
      <c r="L31" s="37">
        <f t="shared" si="11"/>
        <v>1.0643089853156429</v>
      </c>
      <c r="M31" s="1"/>
      <c r="N31" s="1"/>
      <c r="O31" s="1"/>
      <c r="P31" s="1"/>
    </row>
    <row r="32" ht="105">
      <c r="A32" s="33" t="s">
        <v>66</v>
      </c>
      <c r="B32" s="34" t="s">
        <v>67</v>
      </c>
      <c r="C32" s="36">
        <v>466.40000000000003</v>
      </c>
      <c r="D32" s="36">
        <v>0</v>
      </c>
      <c r="E32" s="36">
        <v>0</v>
      </c>
      <c r="F32" s="36">
        <v>758.39999999999998</v>
      </c>
      <c r="G32" s="36">
        <f t="shared" si="6"/>
        <v>758.39999999999998</v>
      </c>
      <c r="H32" s="37" t="str">
        <f t="shared" si="7"/>
        <v/>
      </c>
      <c r="I32" s="36">
        <f t="shared" si="8"/>
        <v>758.39999999999998</v>
      </c>
      <c r="J32" s="37" t="str">
        <f t="shared" si="9"/>
        <v/>
      </c>
      <c r="K32" s="36">
        <f t="shared" si="10"/>
        <v>291.99999999999994</v>
      </c>
      <c r="L32" s="37">
        <f t="shared" si="11"/>
        <v>1.6260720411663807</v>
      </c>
      <c r="M32" s="1"/>
      <c r="N32" s="1"/>
      <c r="O32" s="1"/>
      <c r="P32" s="1"/>
    </row>
    <row r="33" ht="49.5" customHeight="1">
      <c r="A33" s="33" t="s">
        <v>68</v>
      </c>
      <c r="B33" s="34" t="s">
        <v>69</v>
      </c>
      <c r="C33" s="35">
        <v>173108.20000000001</v>
      </c>
      <c r="D33" s="36">
        <v>189360.79999999999</v>
      </c>
      <c r="E33" s="36">
        <v>120680</v>
      </c>
      <c r="F33" s="36">
        <v>181744.60000000001</v>
      </c>
      <c r="G33" s="36">
        <f t="shared" si="6"/>
        <v>61064.600000000006</v>
      </c>
      <c r="H33" s="37">
        <f t="shared" si="7"/>
        <v>1.5060043089161419</v>
      </c>
      <c r="I33" s="36">
        <f t="shared" si="8"/>
        <v>-7616.1999999999825</v>
      </c>
      <c r="J33" s="37">
        <f t="shared" si="9"/>
        <v>0.95977942636490776</v>
      </c>
      <c r="K33" s="36">
        <f t="shared" si="10"/>
        <v>8636.3999999999942</v>
      </c>
      <c r="L33" s="37">
        <f t="shared" si="11"/>
        <v>1.0498901842893635</v>
      </c>
      <c r="M33" s="1"/>
      <c r="N33" s="1"/>
      <c r="O33" s="1"/>
      <c r="P33" s="1"/>
    </row>
    <row r="34" ht="110.25" customHeight="1">
      <c r="A34" s="33" t="s">
        <v>70</v>
      </c>
      <c r="B34" s="34" t="s">
        <v>71</v>
      </c>
      <c r="C34" s="35">
        <v>64652.199999999997</v>
      </c>
      <c r="D34" s="36">
        <v>82177</v>
      </c>
      <c r="E34" s="36">
        <v>54250</v>
      </c>
      <c r="F34" s="36">
        <v>118426.39999999999</v>
      </c>
      <c r="G34" s="36">
        <f t="shared" si="6"/>
        <v>64176.399999999994</v>
      </c>
      <c r="H34" s="37">
        <f t="shared" si="7"/>
        <v>2.1829751152073733</v>
      </c>
      <c r="I34" s="36">
        <f t="shared" si="8"/>
        <v>36249.399999999994</v>
      </c>
      <c r="J34" s="37">
        <f t="shared" si="9"/>
        <v>1.4411136936125679</v>
      </c>
      <c r="K34" s="36">
        <f t="shared" si="10"/>
        <v>53774.199999999997</v>
      </c>
      <c r="L34" s="37">
        <f t="shared" si="11"/>
        <v>1.8317458647965577</v>
      </c>
      <c r="M34" s="1"/>
      <c r="N34" s="1"/>
      <c r="O34" s="1"/>
      <c r="P34" s="1"/>
    </row>
    <row r="35" ht="60">
      <c r="A35" s="33" t="s">
        <v>72</v>
      </c>
      <c r="B35" s="34" t="s">
        <v>73</v>
      </c>
      <c r="C35" s="36">
        <v>215668.70000000001</v>
      </c>
      <c r="D35" s="36">
        <v>314008</v>
      </c>
      <c r="E35" s="36">
        <v>279346.40000000002</v>
      </c>
      <c r="F35" s="36">
        <v>298086.90000000002</v>
      </c>
      <c r="G35" s="36">
        <f t="shared" si="6"/>
        <v>18740.5</v>
      </c>
      <c r="H35" s="37">
        <f t="shared" si="7"/>
        <v>1.0670869572688246</v>
      </c>
      <c r="I35" s="36">
        <f t="shared" si="8"/>
        <v>-15921.099999999977</v>
      </c>
      <c r="J35" s="37">
        <f t="shared" si="9"/>
        <v>0.94929715166492579</v>
      </c>
      <c r="K35" s="36">
        <f t="shared" si="10"/>
        <v>82418.200000000012</v>
      </c>
      <c r="L35" s="37">
        <f t="shared" si="11"/>
        <v>1.3821518838848661</v>
      </c>
      <c r="M35" s="1"/>
      <c r="N35" s="1"/>
      <c r="O35" s="1"/>
      <c r="P35" s="1"/>
    </row>
    <row r="36" s="1" customFormat="1" ht="19.5" customHeight="1">
      <c r="A36" s="38" t="s">
        <v>74</v>
      </c>
      <c r="B36" s="34" t="s">
        <v>75</v>
      </c>
      <c r="C36" s="35">
        <v>168089</v>
      </c>
      <c r="D36" s="36">
        <v>263656.40000000002</v>
      </c>
      <c r="E36" s="36">
        <v>196087.19999999998</v>
      </c>
      <c r="F36" s="36">
        <v>226034.39999999997</v>
      </c>
      <c r="G36" s="36">
        <f t="shared" si="6"/>
        <v>29947.199999999983</v>
      </c>
      <c r="H36" s="37">
        <f t="shared" si="7"/>
        <v>1.1527238901876307</v>
      </c>
      <c r="I36" s="36">
        <f t="shared" si="8"/>
        <v>-37622.000000000058</v>
      </c>
      <c r="J36" s="37">
        <f t="shared" si="9"/>
        <v>0.85730670675925158</v>
      </c>
      <c r="K36" s="36">
        <f t="shared" si="10"/>
        <v>57945.399999999965</v>
      </c>
      <c r="L36" s="37">
        <f t="shared" si="11"/>
        <v>1.3447304701675895</v>
      </c>
      <c r="M36" s="1"/>
      <c r="N36" s="1"/>
      <c r="O36" s="1"/>
      <c r="P36" s="1"/>
    </row>
    <row r="37" s="1" customFormat="1" ht="19.5" customHeight="1">
      <c r="A37" s="38" t="s">
        <v>76</v>
      </c>
      <c r="B37" s="34" t="s">
        <v>77</v>
      </c>
      <c r="C37" s="35">
        <v>-6079.3000000000002</v>
      </c>
      <c r="D37" s="36">
        <v>0</v>
      </c>
      <c r="E37" s="36">
        <v>0</v>
      </c>
      <c r="F37" s="36">
        <v>-257.10000000000002</v>
      </c>
      <c r="G37" s="36">
        <f t="shared" si="6"/>
        <v>-257.10000000000002</v>
      </c>
      <c r="H37" s="37" t="str">
        <f t="shared" si="7"/>
        <v/>
      </c>
      <c r="I37" s="36">
        <f t="shared" si="8"/>
        <v>-257.10000000000002</v>
      </c>
      <c r="J37" s="37" t="str">
        <f t="shared" si="9"/>
        <v/>
      </c>
      <c r="K37" s="36">
        <f t="shared" si="10"/>
        <v>5822.1999999999998</v>
      </c>
      <c r="L37" s="37">
        <f t="shared" si="11"/>
        <v>0.042291053246261909</v>
      </c>
      <c r="M37" s="1"/>
      <c r="N37" s="1"/>
      <c r="O37" s="1"/>
      <c r="P37" s="1"/>
    </row>
    <row r="38" s="1" customFormat="1" ht="19.5" customHeight="1">
      <c r="A38" s="38" t="s">
        <v>78</v>
      </c>
      <c r="B38" s="34" t="s">
        <v>79</v>
      </c>
      <c r="C38" s="35">
        <f>83730.2-4094.2</f>
        <v>79636</v>
      </c>
      <c r="D38" s="36">
        <v>96434.800000000003</v>
      </c>
      <c r="E38" s="36">
        <v>61400</v>
      </c>
      <c r="F38" s="36">
        <v>96094.899999999994</v>
      </c>
      <c r="G38" s="36">
        <f t="shared" si="6"/>
        <v>34694.899999999994</v>
      </c>
      <c r="H38" s="37">
        <f t="shared" si="7"/>
        <v>1.5650635179153094</v>
      </c>
      <c r="I38" s="36">
        <f t="shared" si="8"/>
        <v>-339.90000000000873</v>
      </c>
      <c r="J38" s="37">
        <f t="shared" si="9"/>
        <v>0.99647533877811734</v>
      </c>
      <c r="K38" s="36">
        <f t="shared" si="10"/>
        <v>16458.899999999994</v>
      </c>
      <c r="L38" s="37">
        <f t="shared" si="11"/>
        <v>1.2066766286604047</v>
      </c>
      <c r="M38" s="1"/>
      <c r="N38" s="1"/>
      <c r="O38" s="1"/>
      <c r="P38" s="1"/>
    </row>
    <row r="39" s="1" customFormat="1" ht="19.5" customHeight="1">
      <c r="A39" s="38" t="s">
        <v>80</v>
      </c>
      <c r="B39" s="34" t="s">
        <v>81</v>
      </c>
      <c r="C39" s="36">
        <v>795.89999999999998</v>
      </c>
      <c r="D39" s="36">
        <v>0</v>
      </c>
      <c r="E39" s="36">
        <v>0</v>
      </c>
      <c r="F39" s="36">
        <v>573.39999999999998</v>
      </c>
      <c r="G39" s="36">
        <f t="shared" si="6"/>
        <v>573.39999999999998</v>
      </c>
      <c r="H39" s="37" t="str">
        <f t="shared" si="7"/>
        <v/>
      </c>
      <c r="I39" s="36">
        <f t="shared" si="8"/>
        <v>573.39999999999998</v>
      </c>
      <c r="J39" s="37" t="str">
        <f t="shared" si="9"/>
        <v/>
      </c>
      <c r="K39" s="36">
        <f t="shared" si="10"/>
        <v>-222.5</v>
      </c>
      <c r="L39" s="37">
        <f t="shared" si="11"/>
        <v>0.72044226661640909</v>
      </c>
      <c r="M39" s="1"/>
      <c r="N39" s="1"/>
      <c r="O39" s="1"/>
      <c r="P39" s="1"/>
    </row>
    <row r="40" s="28" customFormat="1" ht="34.5" customHeight="1">
      <c r="A40" s="39"/>
      <c r="B40" s="40" t="s">
        <v>82</v>
      </c>
      <c r="C40" s="31">
        <f>C6+C17</f>
        <v>17514544.300000004</v>
      </c>
      <c r="D40" s="31">
        <f>D6+D17</f>
        <v>32249732.799999997</v>
      </c>
      <c r="E40" s="31">
        <f>E6+E17</f>
        <v>21874945.300000001</v>
      </c>
      <c r="F40" s="31">
        <f>F6+F17</f>
        <v>22331390.100000001</v>
      </c>
      <c r="G40" s="31">
        <f t="shared" si="6"/>
        <v>456444.80000000075</v>
      </c>
      <c r="H40" s="32">
        <f t="shared" si="7"/>
        <v>1.0208661001771739</v>
      </c>
      <c r="I40" s="31">
        <f t="shared" si="8"/>
        <v>-9918342.6999999955</v>
      </c>
      <c r="J40" s="32">
        <f t="shared" si="9"/>
        <v>0.69245194180337533</v>
      </c>
      <c r="K40" s="31">
        <f t="shared" si="10"/>
        <v>4816845.799999997</v>
      </c>
      <c r="L40" s="32">
        <f t="shared" si="11"/>
        <v>1.2750197617188359</v>
      </c>
      <c r="M40" s="28"/>
      <c r="N40" s="28"/>
      <c r="O40" s="28"/>
      <c r="P40" s="28"/>
    </row>
    <row r="41" s="28" customFormat="1" ht="21" customHeight="1">
      <c r="A41" s="39" t="s">
        <v>83</v>
      </c>
      <c r="B41" s="40" t="s">
        <v>84</v>
      </c>
      <c r="C41" s="31">
        <f>SUM(C42,C43:C49)</f>
        <v>18451632.400000002</v>
      </c>
      <c r="D41" s="31">
        <f>SUM(D42,D43:D49)</f>
        <v>26547215.600000001</v>
      </c>
      <c r="E41" s="31">
        <f>SUM(E42,E43:E49)</f>
        <v>18084740.200000003</v>
      </c>
      <c r="F41" s="31">
        <f>SUM(F42,F43:F49)</f>
        <v>18146050</v>
      </c>
      <c r="G41" s="31">
        <f t="shared" si="6"/>
        <v>61309.79999999702</v>
      </c>
      <c r="H41" s="32">
        <f t="shared" si="7"/>
        <v>1.0033901399368732</v>
      </c>
      <c r="I41" s="41">
        <f t="shared" si="8"/>
        <v>-8401165.6000000015</v>
      </c>
      <c r="J41" s="32">
        <f t="shared" si="9"/>
        <v>0.68353872863412457</v>
      </c>
      <c r="K41" s="31">
        <f t="shared" si="10"/>
        <v>-305582.40000000224</v>
      </c>
      <c r="L41" s="32">
        <f t="shared" si="11"/>
        <v>0.98343873358326805</v>
      </c>
      <c r="M41" s="28"/>
      <c r="N41" s="28"/>
      <c r="O41" s="28"/>
      <c r="P41" s="28"/>
    </row>
    <row r="42" s="42" customFormat="1" ht="34.5" customHeight="1">
      <c r="A42" s="33" t="s">
        <v>85</v>
      </c>
      <c r="B42" s="43" t="s">
        <v>86</v>
      </c>
      <c r="C42" s="36">
        <v>369367.59999999998</v>
      </c>
      <c r="D42" s="36">
        <v>344735.59999999998</v>
      </c>
      <c r="E42" s="36">
        <v>280791.90000000002</v>
      </c>
      <c r="F42" s="36">
        <v>289250.79999999999</v>
      </c>
      <c r="G42" s="36">
        <f t="shared" si="6"/>
        <v>8458.8999999999651</v>
      </c>
      <c r="H42" s="37">
        <f t="shared" si="7"/>
        <v>1.0301251567441938</v>
      </c>
      <c r="I42" s="44">
        <f t="shared" si="8"/>
        <v>-55484.799999999988</v>
      </c>
      <c r="J42" s="37">
        <f t="shared" si="9"/>
        <v>0.83905114528351588</v>
      </c>
      <c r="K42" s="36">
        <f t="shared" si="10"/>
        <v>-80116.799999999988</v>
      </c>
      <c r="L42" s="37">
        <f t="shared" si="11"/>
        <v>0.78309738049574462</v>
      </c>
      <c r="M42" s="42"/>
      <c r="N42" s="42"/>
      <c r="O42" s="42"/>
      <c r="P42" s="42"/>
    </row>
    <row r="43" ht="47.25" customHeight="1">
      <c r="A43" s="33" t="s">
        <v>87</v>
      </c>
      <c r="B43" s="34" t="s">
        <v>88</v>
      </c>
      <c r="C43" s="35">
        <v>5418257.5</v>
      </c>
      <c r="D43" s="36">
        <f>6959335.7-4013.4</f>
        <v>6955322.2999999998</v>
      </c>
      <c r="E43" s="36">
        <v>4024532.5</v>
      </c>
      <c r="F43" s="36">
        <v>4024532.5</v>
      </c>
      <c r="G43" s="36">
        <f t="shared" si="6"/>
        <v>0</v>
      </c>
      <c r="H43" s="37">
        <f t="shared" si="7"/>
        <v>1</v>
      </c>
      <c r="I43" s="44">
        <f t="shared" si="8"/>
        <v>-2930789.7999999998</v>
      </c>
      <c r="J43" s="37">
        <f t="shared" si="9"/>
        <v>0.5786263132622913</v>
      </c>
      <c r="K43" s="36">
        <f t="shared" si="10"/>
        <v>-1393725</v>
      </c>
      <c r="L43" s="37">
        <f t="shared" si="11"/>
        <v>0.74277246882415615</v>
      </c>
      <c r="M43" s="1"/>
      <c r="N43" s="1"/>
      <c r="O43" s="1"/>
      <c r="P43" s="1"/>
    </row>
    <row r="44" ht="33.75" customHeight="1">
      <c r="A44" s="33" t="s">
        <v>89</v>
      </c>
      <c r="B44" s="34" t="s">
        <v>90</v>
      </c>
      <c r="C44" s="35">
        <v>8671349.9000000004</v>
      </c>
      <c r="D44" s="36">
        <v>14765253.800000001</v>
      </c>
      <c r="E44" s="36">
        <v>10102357.300000001</v>
      </c>
      <c r="F44" s="36">
        <v>10102357.1</v>
      </c>
      <c r="G44" s="36">
        <f t="shared" si="6"/>
        <v>-0.20000000111758709</v>
      </c>
      <c r="H44" s="37">
        <f t="shared" si="7"/>
        <v>0.99999998020264036</v>
      </c>
      <c r="I44" s="44">
        <f t="shared" si="8"/>
        <v>-4662896.7000000011</v>
      </c>
      <c r="J44" s="37">
        <f t="shared" si="9"/>
        <v>0.6841979986825556</v>
      </c>
      <c r="K44" s="36">
        <f t="shared" si="10"/>
        <v>1431007.1999999993</v>
      </c>
      <c r="L44" s="37">
        <f t="shared" si="11"/>
        <v>1.1650270392156588</v>
      </c>
      <c r="M44" s="1"/>
      <c r="N44" s="1"/>
      <c r="O44" s="1"/>
      <c r="P44" s="1"/>
    </row>
    <row r="45" ht="19.5" customHeight="1">
      <c r="A45" s="33" t="s">
        <v>91</v>
      </c>
      <c r="B45" s="34" t="s">
        <v>92</v>
      </c>
      <c r="C45" s="35">
        <v>3655843.6000000001</v>
      </c>
      <c r="D45" s="36">
        <f>3534052.6+4013.4</f>
        <v>3538066</v>
      </c>
      <c r="E45" s="36">
        <v>2733220.6000000001</v>
      </c>
      <c r="F45" s="36">
        <v>2733220.6000000001</v>
      </c>
      <c r="G45" s="36">
        <f t="shared" si="6"/>
        <v>0</v>
      </c>
      <c r="H45" s="37">
        <f t="shared" si="7"/>
        <v>1</v>
      </c>
      <c r="I45" s="44">
        <f t="shared" si="8"/>
        <v>-804845.39999999991</v>
      </c>
      <c r="J45" s="37">
        <f t="shared" si="9"/>
        <v>0.77251826280233327</v>
      </c>
      <c r="K45" s="36">
        <f t="shared" si="10"/>
        <v>-922623</v>
      </c>
      <c r="L45" s="37">
        <f t="shared" si="11"/>
        <v>0.74763061527030317</v>
      </c>
      <c r="M45" s="1"/>
      <c r="N45" s="1"/>
      <c r="O45" s="1"/>
      <c r="P45" s="1"/>
      <c r="Q45" s="1"/>
    </row>
    <row r="46" ht="47.25" customHeight="1">
      <c r="A46" s="33" t="s">
        <v>93</v>
      </c>
      <c r="B46" s="34" t="s">
        <v>94</v>
      </c>
      <c r="C46" s="35">
        <v>941.39999999999998</v>
      </c>
      <c r="D46" s="36">
        <v>0</v>
      </c>
      <c r="E46" s="36">
        <v>0</v>
      </c>
      <c r="F46" s="36">
        <v>450.30000000000001</v>
      </c>
      <c r="G46" s="36">
        <f t="shared" si="6"/>
        <v>450.30000000000001</v>
      </c>
      <c r="H46" s="37" t="str">
        <f t="shared" si="7"/>
        <v/>
      </c>
      <c r="I46" s="44">
        <f t="shared" si="8"/>
        <v>450.30000000000001</v>
      </c>
      <c r="J46" s="37" t="str">
        <f t="shared" si="9"/>
        <v/>
      </c>
      <c r="K46" s="36">
        <f t="shared" si="10"/>
        <v>-491.09999999999997</v>
      </c>
      <c r="L46" s="37">
        <f t="shared" si="11"/>
        <v>0.47833014659018486</v>
      </c>
      <c r="M46" s="1"/>
      <c r="N46" s="1"/>
      <c r="O46" s="1"/>
      <c r="P46" s="1"/>
    </row>
    <row r="47" s="42" customFormat="1" ht="33.75" customHeight="1">
      <c r="A47" s="33" t="s">
        <v>95</v>
      </c>
      <c r="B47" s="43" t="s">
        <v>96</v>
      </c>
      <c r="C47" s="35">
        <v>494848.09999999998</v>
      </c>
      <c r="D47" s="36">
        <v>931777.59999999998</v>
      </c>
      <c r="E47" s="36">
        <v>931777.59999999998</v>
      </c>
      <c r="F47" s="36">
        <v>1035220.7</v>
      </c>
      <c r="G47" s="36">
        <f t="shared" si="6"/>
        <v>103443.09999999998</v>
      </c>
      <c r="H47" s="37">
        <f t="shared" si="7"/>
        <v>1.1110169422402942</v>
      </c>
      <c r="I47" s="44">
        <f t="shared" si="8"/>
        <v>103443.09999999998</v>
      </c>
      <c r="J47" s="37">
        <f t="shared" si="9"/>
        <v>1.1110169422402942</v>
      </c>
      <c r="K47" s="36">
        <f t="shared" si="10"/>
        <v>540372.59999999998</v>
      </c>
      <c r="L47" s="37">
        <f t="shared" si="11"/>
        <v>2.091996917842061</v>
      </c>
      <c r="M47" s="42"/>
      <c r="N47" s="42"/>
      <c r="O47" s="42"/>
      <c r="P47" s="42"/>
    </row>
    <row r="48" ht="106.5" customHeight="1">
      <c r="A48" s="33" t="s">
        <v>97</v>
      </c>
      <c r="B48" s="34" t="s">
        <v>98</v>
      </c>
      <c r="C48" s="35">
        <v>159944</v>
      </c>
      <c r="D48" s="36">
        <v>12060.299999999999</v>
      </c>
      <c r="E48" s="36">
        <v>12060.299999999999</v>
      </c>
      <c r="F48" s="36">
        <v>92461.600000000006</v>
      </c>
      <c r="G48" s="36">
        <f t="shared" si="6"/>
        <v>80401.300000000003</v>
      </c>
      <c r="H48" s="37">
        <f t="shared" si="7"/>
        <v>7.6666086249927456</v>
      </c>
      <c r="I48" s="44">
        <f t="shared" si="8"/>
        <v>80401.300000000003</v>
      </c>
      <c r="J48" s="37">
        <f t="shared" si="9"/>
        <v>7.6666086249927456</v>
      </c>
      <c r="K48" s="36">
        <f t="shared" si="10"/>
        <v>-67482.399999999994</v>
      </c>
      <c r="L48" s="37">
        <f t="shared" si="11"/>
        <v>0.57808733056569805</v>
      </c>
      <c r="M48" s="1"/>
      <c r="N48" s="1"/>
      <c r="O48" s="1"/>
      <c r="P48" s="1"/>
    </row>
    <row r="49" ht="61.5" customHeight="1">
      <c r="A49" s="33" t="s">
        <v>99</v>
      </c>
      <c r="B49" s="34" t="s">
        <v>100</v>
      </c>
      <c r="C49" s="35">
        <v>-318919.70000000001</v>
      </c>
      <c r="D49" s="36">
        <v>0</v>
      </c>
      <c r="E49" s="36">
        <v>0</v>
      </c>
      <c r="F49" s="36">
        <v>-131443.60000000001</v>
      </c>
      <c r="G49" s="36">
        <f t="shared" si="6"/>
        <v>-131443.60000000001</v>
      </c>
      <c r="H49" s="37" t="str">
        <f t="shared" si="7"/>
        <v/>
      </c>
      <c r="I49" s="44">
        <f t="shared" si="8"/>
        <v>-131443.60000000001</v>
      </c>
      <c r="J49" s="37" t="str">
        <f t="shared" si="9"/>
        <v/>
      </c>
      <c r="K49" s="36">
        <f t="shared" si="10"/>
        <v>187476.10000000001</v>
      </c>
      <c r="L49" s="37">
        <f t="shared" si="11"/>
        <v>0.41215265159223469</v>
      </c>
      <c r="M49" s="1"/>
      <c r="N49" s="1"/>
      <c r="O49" s="1"/>
      <c r="P49" s="1"/>
    </row>
    <row r="50" s="45" customFormat="1" ht="22.5" customHeight="1">
      <c r="A50" s="46"/>
      <c r="B50" s="47" t="s">
        <v>101</v>
      </c>
      <c r="C50" s="48">
        <f>C40+C41</f>
        <v>35966176.700000003</v>
      </c>
      <c r="D50" s="48">
        <f>D40+D41</f>
        <v>58796948.399999999</v>
      </c>
      <c r="E50" s="48">
        <f>E40+E41</f>
        <v>39959685.5</v>
      </c>
      <c r="F50" s="48">
        <f>F40+F41</f>
        <v>40477440.100000001</v>
      </c>
      <c r="G50" s="48">
        <f t="shared" si="6"/>
        <v>517754.60000000149</v>
      </c>
      <c r="H50" s="49">
        <f t="shared" si="7"/>
        <v>1.012956923797611</v>
      </c>
      <c r="I50" s="50">
        <f t="shared" si="8"/>
        <v>-18319508.299999997</v>
      </c>
      <c r="J50" s="49">
        <f t="shared" si="9"/>
        <v>0.68842756642111724</v>
      </c>
      <c r="K50" s="48">
        <f t="shared" si="10"/>
        <v>4511263.3999999985</v>
      </c>
      <c r="L50" s="49">
        <f t="shared" si="11"/>
        <v>1.1254307189120827</v>
      </c>
      <c r="M50" s="45"/>
      <c r="N50" s="45"/>
      <c r="O50" s="45"/>
      <c r="P50" s="45"/>
      <c r="Q50" s="45"/>
    </row>
    <row r="51" ht="15">
      <c r="A51" s="2"/>
      <c r="B51" s="3"/>
      <c r="C51" s="4"/>
      <c r="D51" s="4"/>
      <c r="E51" s="4"/>
      <c r="F51" s="4"/>
      <c r="G51" s="4"/>
      <c r="H51" s="4"/>
      <c r="I51" s="5"/>
      <c r="J51" s="6"/>
      <c r="K51" s="6"/>
      <c r="L51" s="6"/>
      <c r="M51" s="1"/>
      <c r="N51" s="1"/>
      <c r="O51" s="1"/>
      <c r="P51" s="1"/>
    </row>
    <row r="52" ht="15">
      <c r="A52" s="2"/>
      <c r="B52" s="3"/>
      <c r="C52" s="4"/>
      <c r="D52" s="4"/>
      <c r="E52" s="4"/>
      <c r="F52" s="4"/>
      <c r="G52" s="4"/>
      <c r="H52" s="4"/>
      <c r="I52" s="5"/>
      <c r="J52" s="6"/>
      <c r="K52" s="6"/>
      <c r="L52" s="6"/>
      <c r="M52" s="1"/>
      <c r="N52" s="1"/>
      <c r="O52" s="1"/>
      <c r="P52" s="1"/>
    </row>
    <row r="53" ht="15">
      <c r="A53" s="2"/>
      <c r="B53" s="3"/>
      <c r="C53" s="4"/>
      <c r="D53" s="4"/>
      <c r="E53" s="4"/>
      <c r="F53" s="4"/>
      <c r="G53" s="4"/>
      <c r="H53" s="4"/>
      <c r="I53" s="5"/>
      <c r="J53" s="6"/>
      <c r="K53" s="6"/>
      <c r="L53" s="6"/>
      <c r="M53" s="1"/>
      <c r="N53" s="1"/>
      <c r="O53" s="1"/>
      <c r="P53" s="1"/>
    </row>
    <row r="54" ht="15">
      <c r="A54" s="2"/>
      <c r="B54" s="3"/>
      <c r="C54" s="4"/>
      <c r="D54" s="4"/>
      <c r="E54" s="4"/>
      <c r="F54" s="4"/>
      <c r="G54" s="4"/>
      <c r="H54" s="4"/>
      <c r="I54" s="5"/>
      <c r="J54" s="6"/>
      <c r="K54" s="6"/>
      <c r="L54" s="6"/>
      <c r="M54" s="1"/>
      <c r="N54" s="1"/>
      <c r="O54" s="1"/>
      <c r="P54" s="1"/>
    </row>
    <row r="55" ht="15">
      <c r="A55" s="2"/>
      <c r="B55" s="3"/>
      <c r="C55" s="4"/>
      <c r="D55" s="4"/>
      <c r="E55" s="4"/>
      <c r="F55" s="4"/>
      <c r="G55" s="4"/>
      <c r="H55" s="4"/>
      <c r="I55" s="5"/>
      <c r="J55" s="6"/>
      <c r="K55" s="6"/>
      <c r="L55" s="6"/>
      <c r="M55" s="1"/>
      <c r="N55" s="1"/>
      <c r="O55" s="1"/>
      <c r="P55" s="1"/>
    </row>
    <row r="56" ht="15">
      <c r="B56" s="3"/>
      <c r="C56" s="4"/>
      <c r="D56" s="4"/>
      <c r="E56" s="4"/>
      <c r="F56" s="4"/>
      <c r="G56" s="4"/>
      <c r="H56" s="4"/>
      <c r="I56" s="5"/>
      <c r="J56" s="6"/>
      <c r="K56" s="6"/>
      <c r="L56" s="6"/>
      <c r="M56" s="1"/>
      <c r="N56" s="1"/>
      <c r="O56" s="1"/>
      <c r="P56" s="1"/>
    </row>
    <row r="57" ht="15">
      <c r="B57" s="3"/>
      <c r="C57" s="4"/>
      <c r="D57" s="4"/>
      <c r="E57" s="4"/>
      <c r="F57" s="4"/>
      <c r="G57" s="4"/>
      <c r="H57" s="4"/>
      <c r="I57" s="5"/>
      <c r="J57" s="6"/>
      <c r="K57" s="6"/>
      <c r="L57" s="6"/>
      <c r="M57" s="1"/>
      <c r="N57" s="1"/>
      <c r="O57" s="1"/>
      <c r="P57" s="1"/>
    </row>
    <row r="58" ht="15">
      <c r="B58" s="3"/>
      <c r="C58" s="4"/>
      <c r="D58" s="4"/>
      <c r="E58" s="4"/>
      <c r="F58" s="4"/>
      <c r="G58" s="4"/>
      <c r="H58" s="4"/>
      <c r="I58" s="5"/>
      <c r="J58" s="6"/>
      <c r="K58" s="6"/>
      <c r="L58" s="6"/>
      <c r="M58" s="1"/>
      <c r="N58" s="1"/>
      <c r="O58" s="1"/>
      <c r="P58" s="1"/>
    </row>
    <row r="59" ht="15">
      <c r="A59" s="2"/>
      <c r="B59" s="3"/>
      <c r="C59" s="4"/>
      <c r="D59" s="4"/>
      <c r="E59" s="4"/>
      <c r="F59" s="4"/>
      <c r="G59" s="4"/>
      <c r="H59" s="4"/>
      <c r="I59" s="5"/>
      <c r="J59" s="6"/>
      <c r="K59" s="6"/>
      <c r="L59" s="6"/>
      <c r="M59" s="1"/>
      <c r="N59" s="1"/>
      <c r="O59" s="1"/>
      <c r="P59" s="1"/>
    </row>
    <row r="60" ht="15">
      <c r="A60" s="2"/>
      <c r="B60" s="3"/>
      <c r="C60" s="4"/>
      <c r="D60" s="4"/>
      <c r="E60" s="4"/>
      <c r="F60" s="4"/>
      <c r="G60" s="4"/>
      <c r="H60" s="4"/>
      <c r="I60" s="5"/>
      <c r="J60" s="6"/>
      <c r="K60" s="6"/>
      <c r="L60" s="6"/>
      <c r="M60" s="1"/>
      <c r="N60" s="1"/>
      <c r="O60" s="1"/>
      <c r="P60" s="1"/>
    </row>
    <row r="61" ht="15">
      <c r="A61" s="2"/>
      <c r="B61" s="3"/>
      <c r="D61" s="4"/>
      <c r="E61" s="4"/>
      <c r="F61" s="4"/>
      <c r="G61" s="4"/>
      <c r="H61" s="4"/>
      <c r="I61" s="5"/>
      <c r="J61" s="6"/>
      <c r="K61" s="6"/>
      <c r="L61" s="6"/>
      <c r="M61" s="1"/>
      <c r="N61" s="1"/>
      <c r="O61" s="1"/>
      <c r="P61" s="1"/>
    </row>
    <row r="62" ht="15">
      <c r="A62" s="2"/>
      <c r="B62" s="3"/>
      <c r="D62" s="4"/>
      <c r="E62" s="4"/>
      <c r="F62" s="4"/>
      <c r="G62" s="4"/>
      <c r="H62" s="4"/>
      <c r="I62" s="5"/>
      <c r="J62" s="6"/>
      <c r="K62" s="6"/>
      <c r="L62" s="6"/>
      <c r="M62" s="1"/>
      <c r="N62" s="1"/>
      <c r="O62" s="1"/>
      <c r="P62" s="1"/>
    </row>
    <row r="63" ht="15">
      <c r="A63" s="2"/>
      <c r="B63" s="3"/>
      <c r="C63" s="4"/>
      <c r="D63" s="4"/>
      <c r="E63" s="4"/>
      <c r="F63" s="4"/>
      <c r="G63" s="4"/>
      <c r="H63" s="4"/>
      <c r="I63" s="5"/>
      <c r="J63" s="6"/>
      <c r="K63" s="6"/>
      <c r="L63" s="6"/>
      <c r="M63" s="1"/>
      <c r="N63" s="1"/>
      <c r="O63" s="1"/>
      <c r="P63" s="1"/>
    </row>
    <row r="64" ht="15">
      <c r="A64" s="2"/>
      <c r="B64" s="3"/>
      <c r="C64" s="4"/>
      <c r="D64" s="4"/>
      <c r="E64" s="4"/>
      <c r="F64" s="4"/>
      <c r="G64" s="4"/>
      <c r="H64" s="4"/>
      <c r="I64" s="5"/>
      <c r="J64" s="6"/>
      <c r="K64" s="6"/>
      <c r="L64" s="6"/>
      <c r="M64" s="1"/>
      <c r="N64" s="1"/>
      <c r="O64" s="1"/>
      <c r="P64" s="1"/>
    </row>
    <row r="65" ht="15">
      <c r="A65" s="2"/>
      <c r="B65" s="3"/>
      <c r="C65" s="4"/>
      <c r="D65" s="4"/>
      <c r="E65" s="4"/>
      <c r="F65" s="4"/>
      <c r="G65" s="4"/>
      <c r="H65" s="4"/>
      <c r="I65" s="5"/>
      <c r="J65" s="6"/>
      <c r="K65" s="6"/>
      <c r="L65" s="6"/>
      <c r="M65" s="1"/>
      <c r="N65" s="1"/>
      <c r="O65" s="1"/>
      <c r="P65" s="1"/>
    </row>
    <row r="66" ht="15">
      <c r="A66" s="2"/>
      <c r="B66" s="3"/>
      <c r="D66" s="4"/>
      <c r="E66" s="4"/>
      <c r="F66" s="4"/>
      <c r="G66" s="4"/>
      <c r="H66" s="4"/>
      <c r="I66" s="5"/>
      <c r="J66" s="6"/>
      <c r="K66" s="6"/>
      <c r="L66" s="6"/>
      <c r="M66" s="1"/>
      <c r="N66" s="1"/>
      <c r="O66" s="1"/>
      <c r="P66" s="1"/>
    </row>
    <row r="67" ht="15">
      <c r="A67" s="2"/>
      <c r="B67" s="3"/>
      <c r="D67" s="4"/>
      <c r="E67" s="4"/>
      <c r="F67" s="4"/>
      <c r="G67" s="4"/>
      <c r="H67" s="4"/>
      <c r="I67" s="5"/>
      <c r="J67" s="6"/>
      <c r="K67" s="6"/>
      <c r="L67" s="6"/>
      <c r="M67" s="1"/>
      <c r="N67" s="1"/>
      <c r="O67" s="1"/>
      <c r="P67" s="1"/>
    </row>
    <row r="68" ht="15">
      <c r="A68" s="2"/>
      <c r="B68" s="3"/>
      <c r="C68" s="4"/>
      <c r="D68" s="4"/>
      <c r="E68" s="4"/>
      <c r="F68" s="4"/>
      <c r="G68" s="4"/>
      <c r="H68" s="4"/>
      <c r="I68" s="5"/>
      <c r="J68" s="6"/>
      <c r="K68" s="6"/>
      <c r="L68" s="6"/>
      <c r="M68" s="1"/>
      <c r="N68" s="1"/>
      <c r="O68" s="1"/>
      <c r="P68" s="1"/>
    </row>
    <row r="69" ht="15">
      <c r="A69" s="2"/>
      <c r="B69" s="3"/>
      <c r="C69" s="4"/>
      <c r="D69" s="4"/>
      <c r="E69" s="4"/>
      <c r="F69" s="4"/>
      <c r="G69" s="4"/>
      <c r="H69" s="4"/>
      <c r="I69" s="5"/>
      <c r="J69" s="6"/>
      <c r="K69" s="6"/>
      <c r="L69" s="6"/>
      <c r="M69" s="1"/>
      <c r="N69" s="1"/>
      <c r="O69" s="1"/>
      <c r="P69" s="1"/>
    </row>
    <row r="70" ht="15">
      <c r="A70" s="2"/>
      <c r="B70" s="3"/>
      <c r="C70" s="4"/>
      <c r="D70" s="4"/>
      <c r="E70" s="4"/>
      <c r="F70" s="4"/>
      <c r="G70" s="4"/>
      <c r="H70" s="4"/>
      <c r="I70" s="5"/>
      <c r="J70" s="6"/>
      <c r="K70" s="6"/>
      <c r="L70" s="6"/>
      <c r="M70" s="1"/>
      <c r="N70" s="1"/>
      <c r="O70" s="1"/>
      <c r="P70" s="1"/>
      <c r="Q70" s="1"/>
      <c r="R70" s="1"/>
      <c r="S70" s="1"/>
      <c r="T70" s="1"/>
    </row>
    <row r="71" ht="15">
      <c r="C71" s="4"/>
      <c r="D71" s="4"/>
      <c r="E71" s="4"/>
      <c r="F71" s="4"/>
      <c r="G71" s="4"/>
      <c r="H71" s="4"/>
      <c r="I71" s="5"/>
      <c r="J71" s="6"/>
      <c r="K71" s="6"/>
      <c r="L71" s="6"/>
      <c r="M71" s="1"/>
      <c r="N71" s="1"/>
      <c r="O71" s="1"/>
      <c r="P71" s="1"/>
    </row>
    <row r="72" ht="15">
      <c r="A72" s="2"/>
      <c r="B72" s="3"/>
      <c r="D72" s="4"/>
      <c r="E72" s="4"/>
      <c r="F72" s="4"/>
    </row>
    <row r="73" ht="15">
      <c r="A73" s="2"/>
      <c r="B73" s="3"/>
      <c r="C73" s="4"/>
      <c r="D73" s="4"/>
      <c r="E73" s="4"/>
      <c r="F73" s="4"/>
      <c r="K73" s="6"/>
    </row>
    <row r="74" ht="15">
      <c r="A74" s="2"/>
      <c r="B74" s="3"/>
      <c r="C74" s="4"/>
      <c r="D74" s="4"/>
      <c r="E74" s="4"/>
      <c r="F74" s="4"/>
      <c r="G74" s="4"/>
      <c r="H74" s="4"/>
      <c r="I74" s="5"/>
      <c r="K74" s="6"/>
    </row>
    <row r="75" ht="15">
      <c r="D75" s="4"/>
      <c r="E75" s="4"/>
      <c r="F75" s="4"/>
    </row>
    <row r="76" ht="15">
      <c r="D76" s="4"/>
      <c r="E76" s="4"/>
      <c r="F76" s="4"/>
    </row>
    <row r="77" ht="15">
      <c r="D77" s="4"/>
      <c r="E77" s="4"/>
      <c r="F77" s="4"/>
    </row>
    <row r="78" ht="15">
      <c r="D78" s="4"/>
      <c r="E78" s="4"/>
      <c r="F78" s="4"/>
    </row>
    <row r="79" ht="15">
      <c r="D79" s="4"/>
      <c r="E79" s="4"/>
      <c r="F79" s="4"/>
    </row>
    <row r="80" ht="15">
      <c r="D80" s="4"/>
      <c r="E80" s="4"/>
      <c r="F80" s="4"/>
    </row>
    <row r="81" ht="15">
      <c r="D81" s="4"/>
      <c r="E81" s="4"/>
      <c r="F81" s="4"/>
      <c r="G81" s="4"/>
      <c r="H81" s="4"/>
      <c r="I81" s="5"/>
    </row>
    <row r="82" ht="15">
      <c r="D82" s="4"/>
      <c r="E82" s="4"/>
      <c r="F82" s="4"/>
      <c r="G82" s="4"/>
      <c r="H82" s="4"/>
      <c r="I82" s="5"/>
    </row>
    <row r="83" ht="15">
      <c r="D83" s="4"/>
      <c r="E83" s="4"/>
      <c r="F83" s="4"/>
      <c r="G83" s="4"/>
      <c r="H83" s="4"/>
      <c r="I83" s="5"/>
    </row>
    <row r="84" ht="15">
      <c r="D84" s="4"/>
      <c r="E84" s="4"/>
      <c r="F84" s="4"/>
      <c r="G84" s="4"/>
      <c r="H84" s="4"/>
      <c r="I84" s="5"/>
    </row>
    <row r="85" ht="15">
      <c r="D85" s="4"/>
      <c r="E85" s="4"/>
      <c r="F85" s="4"/>
      <c r="G85" s="4"/>
      <c r="H85" s="4"/>
      <c r="I85" s="5"/>
    </row>
    <row r="86" ht="15">
      <c r="D86" s="4"/>
      <c r="E86" s="4"/>
      <c r="F86" s="4"/>
      <c r="G86" s="4"/>
      <c r="H86" s="4"/>
      <c r="I86" s="5"/>
    </row>
  </sheetData>
  <mergeCells count="1">
    <mergeCell ref="A3:L3"/>
  </mergeCells>
  <printOptions headings="0" gridLines="0"/>
  <pageMargins left="0.40944881889763785" right="0.19685039370078738" top="0.39370078740157477" bottom="0.39370078740157477" header="0.27559055118110237" footer="0.15748031496062992"/>
  <pageSetup paperSize="9" scale="63" firstPageNumber="1" fitToWidth="0" fitToHeight="0" pageOrder="downThenOver" orientation="portrait" usePrinterDefaults="1" blackAndWhite="0" draft="0" cellComments="none" useFirstPageNumber="1" errors="displayed" horizontalDpi="600" verticalDpi="600" copies="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5</cp:revision>
  <dcterms:modified xsi:type="dcterms:W3CDTF">2024-10-09T10:01:47Z</dcterms:modified>
</cp:coreProperties>
</file>