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<sst xmlns="http://schemas.openxmlformats.org/spreadsheetml/2006/main" count="265" uniqueCount="139">
  <si>
    <t>Приложение 3</t>
  </si>
  <si>
    <t>Оперативный анализ исполнения бюджета города Перми по расходам на 1 апреля 2008 год</t>
  </si>
  <si>
    <t>тыс.руб.</t>
  </si>
  <si>
    <t>КВСР</t>
  </si>
  <si>
    <t>Наименование ГРБС</t>
  </si>
  <si>
    <t>Источники финансирования</t>
  </si>
  <si>
    <t>Ассигнования годовые</t>
  </si>
  <si>
    <t>Кассовый план 1 квартала</t>
  </si>
  <si>
    <t>Кассовый расход за отчетный период</t>
  </si>
  <si>
    <t>%  выполнения плана за отчетный период</t>
  </si>
  <si>
    <t>Отклонение от установленного уровня выполнения плана  (95%)</t>
  </si>
  <si>
    <t>163</t>
  </si>
  <si>
    <t>Департамент имущественных отношений администрации города Перми</t>
  </si>
  <si>
    <t>Итого по КВСР 163 в т.ч.:</t>
  </si>
  <si>
    <t>х</t>
  </si>
  <si>
    <t>расходы местного бюджета</t>
  </si>
  <si>
    <t>расходы за счет средств по предпринимательской и иной приносящей доход деятельности</t>
  </si>
  <si>
    <t>188</t>
  </si>
  <si>
    <t>Управление внутренних дел города Перми</t>
  </si>
  <si>
    <t>Итого по КВСР 188 в т.ч.:</t>
  </si>
  <si>
    <t>расходы, переданные из краевого бюджета на выполнение полномочий городского округа</t>
  </si>
  <si>
    <t>расходы по выполнению госполномочий</t>
  </si>
  <si>
    <t>902</t>
  </si>
  <si>
    <t>Департамент финансов администрации города Перми</t>
  </si>
  <si>
    <t>Итого по КВСР 902 в т.ч.:</t>
  </si>
  <si>
    <t>расходы местного бюджета без учета зарезервированных средств</t>
  </si>
  <si>
    <t>расходы местного бюджета с учетом зарезервированных средств</t>
  </si>
  <si>
    <t>обслуживание муниципального долга</t>
  </si>
  <si>
    <t>судебные иски</t>
  </si>
  <si>
    <t>резервный фонд</t>
  </si>
  <si>
    <t>904</t>
  </si>
  <si>
    <t>Департамент планирования и развития территорий администрации города Перми</t>
  </si>
  <si>
    <t>Итого по КВСР 904 в т.ч.:</t>
  </si>
  <si>
    <t>915</t>
  </si>
  <si>
    <t>Управление  по экологии и природопользованию администрации города Перми</t>
  </si>
  <si>
    <t>Итого по КВСР 915 в т.ч.:</t>
  </si>
  <si>
    <t>920</t>
  </si>
  <si>
    <t>Управление здравоохранения администрации города Перми</t>
  </si>
  <si>
    <t>Итого по КВСР 920 в т.ч.:</t>
  </si>
  <si>
    <t>925</t>
  </si>
  <si>
    <t>Комитет по культуре администрации города Перми</t>
  </si>
  <si>
    <t>Итого по КВСР 925 в т.ч.:</t>
  </si>
  <si>
    <t>926</t>
  </si>
  <si>
    <t>Комитет по молодежной политике</t>
  </si>
  <si>
    <t>Итого по КВСР 926 в т.ч.:</t>
  </si>
  <si>
    <t>930</t>
  </si>
  <si>
    <t>Департамент образования администрации города Перми</t>
  </si>
  <si>
    <t>Итого по КВСР 930 в т.ч.:</t>
  </si>
  <si>
    <t>931</t>
  </si>
  <si>
    <t>Администрация Ленинского района</t>
  </si>
  <si>
    <t>Итого по КВСР 931 в т.ч.:</t>
  </si>
  <si>
    <t>932</t>
  </si>
  <si>
    <t>Администрация Свердловского района</t>
  </si>
  <si>
    <t>Итого по КВСР 932 в т.ч.:</t>
  </si>
  <si>
    <t>933</t>
  </si>
  <si>
    <t>Администрация Мотовилихинского района</t>
  </si>
  <si>
    <t>Итого по КВСР 933 в т.ч.:</t>
  </si>
  <si>
    <t>934</t>
  </si>
  <si>
    <t>Администрация Дзержинского района</t>
  </si>
  <si>
    <t>Итого по КВСР 934 в т.ч.:</t>
  </si>
  <si>
    <t>935</t>
  </si>
  <si>
    <t>Администрация Индустриального района</t>
  </si>
  <si>
    <t>Итого по КВСР 935 в т.ч.:</t>
  </si>
  <si>
    <t>936</t>
  </si>
  <si>
    <t>Администрация Кировского района</t>
  </si>
  <si>
    <t>Итого по КВСР 936 в т.ч.:</t>
  </si>
  <si>
    <t>937</t>
  </si>
  <si>
    <t>Администрация Орджоникидзевского района</t>
  </si>
  <si>
    <t>Итого по КВСР 937 в т.ч.:</t>
  </si>
  <si>
    <t>938</t>
  </si>
  <si>
    <t>Администрация поселка Новые Ляды</t>
  </si>
  <si>
    <t>Итого по КВСР 938 в т.ч.:</t>
  </si>
  <si>
    <t>942</t>
  </si>
  <si>
    <t>Управление жилищно-коммунального хозяйства администрации города Перми</t>
  </si>
  <si>
    <t>Итого по КВСР 942 в т.ч.:</t>
  </si>
  <si>
    <t>944</t>
  </si>
  <si>
    <t>Управление внешнего благоустройства администрации города Перми</t>
  </si>
  <si>
    <t>Итого по КВСР 944 в т.ч.:</t>
  </si>
  <si>
    <t>945</t>
  </si>
  <si>
    <t>Комитет по транспорту администрации города Перми</t>
  </si>
  <si>
    <t>Итого по КВСР 945 в т.ч.:</t>
  </si>
  <si>
    <t>951</t>
  </si>
  <si>
    <t>Департамент промышленной политики, инвестиций и предпринимательства администрации города Перми</t>
  </si>
  <si>
    <t>Итого по КВСР 951 в т.ч.:</t>
  </si>
  <si>
    <t>955</t>
  </si>
  <si>
    <t>Комитет социальной защиты населения администрации города Перми</t>
  </si>
  <si>
    <t>Итого по КВСР 955 в т.ч.:</t>
  </si>
  <si>
    <t>964</t>
  </si>
  <si>
    <t>Департамент общественной безопасности администрации города Перми</t>
  </si>
  <si>
    <t>Итого по КВСР 964 в т.ч.:</t>
  </si>
  <si>
    <t>965</t>
  </si>
  <si>
    <t>Управление по развитию потребительского рынка администрации города Перми</t>
  </si>
  <si>
    <t>Итого по КВСР 965 в т.ч.:</t>
  </si>
  <si>
    <t>966</t>
  </si>
  <si>
    <t>Территориальная избирательная комиссия Ленинского района</t>
  </si>
  <si>
    <t>Итого по КВСР 966 в т.ч.:</t>
  </si>
  <si>
    <t>967</t>
  </si>
  <si>
    <t>Территориальная избирательная комиссия Свердловского района</t>
  </si>
  <si>
    <t>Итого по КВСР 967 в т.ч.:</t>
  </si>
  <si>
    <t>968</t>
  </si>
  <si>
    <t>Территориальная избирательная комиссия Мотовилихинского района</t>
  </si>
  <si>
    <t>Итого по КВСР 968 в т.ч.:</t>
  </si>
  <si>
    <t>969</t>
  </si>
  <si>
    <t>Территориальная избирательная комиссия Дзержинского района</t>
  </si>
  <si>
    <t>Итого по КВСР 969 в т.ч.:</t>
  </si>
  <si>
    <t>970</t>
  </si>
  <si>
    <t>Территориальная избирательная комиссия Индустриального района</t>
  </si>
  <si>
    <t>Итого по КВСР 970 в т.ч.:</t>
  </si>
  <si>
    <t>971</t>
  </si>
  <si>
    <t>Территориальная избирательная комиссия Кировского района</t>
  </si>
  <si>
    <t>Итого по КВСР 971 в т.ч.:</t>
  </si>
  <si>
    <t>972</t>
  </si>
  <si>
    <t>Территориальная избирательная комиссия Орджоникидзевского района</t>
  </si>
  <si>
    <t>Итого по КВСР 972 в т.ч.:</t>
  </si>
  <si>
    <t>975</t>
  </si>
  <si>
    <t>Администрация города Перми</t>
  </si>
  <si>
    <t>Итого по КВСР 975 в т.ч.:</t>
  </si>
  <si>
    <t>976</t>
  </si>
  <si>
    <t>Комитет по физической культуре и спорту администрации города Перми</t>
  </si>
  <si>
    <t>Итого по КВСР 976 в т.ч.:</t>
  </si>
  <si>
    <t>977</t>
  </si>
  <si>
    <t>Контрольно-счетная палата города Перми</t>
  </si>
  <si>
    <t>Итого по КВСР 977 в т.ч.:</t>
  </si>
  <si>
    <t>978</t>
  </si>
  <si>
    <t>Городская избирательная комиссия города Перми</t>
  </si>
  <si>
    <t>Итого по КВСР 978 в т.ч.:</t>
  </si>
  <si>
    <t>985</t>
  </si>
  <si>
    <t>Пермская городская Дума</t>
  </si>
  <si>
    <t>Итого по КВСР 985 в т.ч.:</t>
  </si>
  <si>
    <t>991</t>
  </si>
  <si>
    <t>Управление жилищных отношений администрации города Перми</t>
  </si>
  <si>
    <t>Итого по КВСР 991 в т.ч.:</t>
  </si>
  <si>
    <t>992</t>
  </si>
  <si>
    <t>Департамент земельных отношений администрации города Перми</t>
  </si>
  <si>
    <t>Итого по КВСР 992 в т.ч.:</t>
  </si>
  <si>
    <t>Нераспределенные средства, переданные из краевого бюджета на выполнение полномочий городского округа</t>
  </si>
  <si>
    <t>Всего расходов без учета зарезервированных средств</t>
  </si>
  <si>
    <t>в том числе:</t>
  </si>
  <si>
    <t>ВСЕГО РАСХОДОВ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</si>
</sst>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4" fontId="2" fillId="0" borderId="2" xfId="18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 indent="4"/>
    </xf>
    <xf numFmtId="165" fontId="2" fillId="0" borderId="2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/>
    </xf>
    <xf numFmtId="165" fontId="6" fillId="2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workbookViewId="0" topLeftCell="A1">
      <selection activeCell="C15" sqref="A15:IV17"/>
    </sheetView>
  </sheetViews>
  <sheetFormatPr defaultColWidth="9.00390625" defaultRowHeight="15.75"/>
  <cols>
    <col min="1" max="1" width="6.125" style="0" customWidth="1"/>
    <col min="2" max="2" width="25.625" style="0" customWidth="1"/>
    <col min="3" max="3" width="39.75390625" style="0" customWidth="1"/>
    <col min="4" max="4" width="10.625" style="0" customWidth="1"/>
    <col min="5" max="5" width="9.625" style="0" customWidth="1"/>
    <col min="6" max="6" width="9.50390625" style="0" customWidth="1"/>
    <col min="7" max="7" width="10.375" style="0" customWidth="1"/>
    <col min="8" max="8" width="13.25390625" style="0" customWidth="1"/>
  </cols>
  <sheetData>
    <row r="1" spans="1:8" ht="15.75">
      <c r="A1" s="1"/>
      <c r="B1" s="2"/>
      <c r="C1" s="1"/>
      <c r="D1" s="3"/>
      <c r="E1" s="3"/>
      <c r="F1" s="4"/>
      <c r="G1" s="5" t="s">
        <v>0</v>
      </c>
      <c r="H1" s="6"/>
    </row>
    <row r="2" spans="1:8" ht="15.75">
      <c r="A2" s="7" t="s">
        <v>1</v>
      </c>
      <c r="B2" s="7"/>
      <c r="C2" s="7"/>
      <c r="D2" s="7"/>
      <c r="E2" s="7"/>
      <c r="F2" s="7"/>
      <c r="G2" s="7"/>
      <c r="H2" s="7"/>
    </row>
    <row r="3" spans="1:8" ht="15.75">
      <c r="A3" s="8"/>
      <c r="B3" s="8"/>
      <c r="C3" s="8"/>
      <c r="D3" s="9"/>
      <c r="E3" s="9"/>
      <c r="F3" s="10"/>
      <c r="G3" s="10"/>
      <c r="H3" s="11" t="s">
        <v>2</v>
      </c>
    </row>
    <row r="4" spans="1:8" ht="63.75">
      <c r="A4" s="12" t="s">
        <v>3</v>
      </c>
      <c r="B4" s="12" t="s">
        <v>4</v>
      </c>
      <c r="C4" s="12" t="s">
        <v>5</v>
      </c>
      <c r="D4" s="85" t="s">
        <v>6</v>
      </c>
      <c r="E4" s="85" t="s">
        <v>7</v>
      </c>
      <c r="F4" s="86" t="s">
        <v>8</v>
      </c>
      <c r="G4" s="86" t="s">
        <v>9</v>
      </c>
      <c r="H4" s="87" t="s">
        <v>10</v>
      </c>
    </row>
    <row r="5" spans="1:8" ht="38.25">
      <c r="A5" s="12" t="s">
        <v>11</v>
      </c>
      <c r="B5" s="13" t="s">
        <v>12</v>
      </c>
      <c r="C5" s="14" t="s">
        <v>13</v>
      </c>
      <c r="D5" s="15">
        <f>D6+D7</f>
        <v>155391.7</v>
      </c>
      <c r="E5" s="15">
        <f>E6+E7</f>
        <v>29523.4</v>
      </c>
      <c r="F5" s="15">
        <f>F6+F7</f>
        <v>25764.3</v>
      </c>
      <c r="G5" s="16">
        <f>SUM(F5/E5)*100</f>
        <v>87.26738790247734</v>
      </c>
      <c r="H5" s="17" t="s">
        <v>14</v>
      </c>
    </row>
    <row r="6" spans="1:8" ht="15.75">
      <c r="A6" s="18"/>
      <c r="B6" s="19"/>
      <c r="C6" s="20" t="s">
        <v>15</v>
      </c>
      <c r="D6" s="21">
        <v>148868.5</v>
      </c>
      <c r="E6" s="21">
        <v>28547.5</v>
      </c>
      <c r="F6" s="22">
        <v>25696.2</v>
      </c>
      <c r="G6" s="16">
        <f aca="true" t="shared" si="0" ref="G6:G69">SUM(F6/E6)*100</f>
        <v>90.01208512128909</v>
      </c>
      <c r="H6" s="23">
        <f>G6-95</f>
        <v>-4.98791487871091</v>
      </c>
    </row>
    <row r="7" spans="1:8" ht="25.5">
      <c r="A7" s="24"/>
      <c r="B7" s="25"/>
      <c r="C7" s="26" t="s">
        <v>16</v>
      </c>
      <c r="D7" s="27">
        <v>6523.2</v>
      </c>
      <c r="E7" s="27">
        <v>975.9</v>
      </c>
      <c r="F7" s="28">
        <v>68.1</v>
      </c>
      <c r="G7" s="29">
        <f t="shared" si="0"/>
        <v>6.978173993237012</v>
      </c>
      <c r="H7" s="23">
        <f>G7-95</f>
        <v>-88.02182600676299</v>
      </c>
    </row>
    <row r="8" spans="1:8" ht="25.5">
      <c r="A8" s="30" t="s">
        <v>17</v>
      </c>
      <c r="B8" s="31" t="s">
        <v>18</v>
      </c>
      <c r="C8" s="31" t="s">
        <v>19</v>
      </c>
      <c r="D8" s="32">
        <f>D9+D11+D10</f>
        <v>976891.5000000001</v>
      </c>
      <c r="E8" s="32">
        <f>E9+E11+E10</f>
        <v>305501.6</v>
      </c>
      <c r="F8" s="32">
        <f>F9+F11+F10</f>
        <v>211205.80000000002</v>
      </c>
      <c r="G8" s="16">
        <f t="shared" si="0"/>
        <v>69.13410600795545</v>
      </c>
      <c r="H8" s="33" t="s">
        <v>14</v>
      </c>
    </row>
    <row r="9" spans="1:8" ht="15.75">
      <c r="A9" s="34"/>
      <c r="B9" s="35"/>
      <c r="C9" s="36" t="s">
        <v>15</v>
      </c>
      <c r="D9" s="37">
        <v>771107.9</v>
      </c>
      <c r="E9" s="37">
        <v>252061.1</v>
      </c>
      <c r="F9" s="37">
        <v>178405.7</v>
      </c>
      <c r="G9" s="16">
        <f t="shared" si="0"/>
        <v>70.77875165981582</v>
      </c>
      <c r="H9" s="23">
        <f>G9-95</f>
        <v>-24.221248340184175</v>
      </c>
    </row>
    <row r="10" spans="1:8" ht="25.5">
      <c r="A10" s="38"/>
      <c r="B10" s="39"/>
      <c r="C10" s="36" t="s">
        <v>20</v>
      </c>
      <c r="D10" s="37">
        <v>42572.9</v>
      </c>
      <c r="E10" s="37">
        <v>9340.5</v>
      </c>
      <c r="F10" s="37">
        <v>8038.1</v>
      </c>
      <c r="G10" s="16">
        <f t="shared" si="0"/>
        <v>86.05642096247524</v>
      </c>
      <c r="H10" s="23"/>
    </row>
    <row r="11" spans="1:8" ht="15.75">
      <c r="A11" s="40"/>
      <c r="B11" s="41"/>
      <c r="C11" s="36" t="s">
        <v>21</v>
      </c>
      <c r="D11" s="37">
        <v>163210.7</v>
      </c>
      <c r="E11" s="37">
        <v>44100</v>
      </c>
      <c r="F11" s="37">
        <v>24762</v>
      </c>
      <c r="G11" s="16">
        <f t="shared" si="0"/>
        <v>56.14965986394558</v>
      </c>
      <c r="H11" s="23">
        <f>G11-95</f>
        <v>-38.85034013605442</v>
      </c>
    </row>
    <row r="12" spans="1:8" ht="25.5">
      <c r="A12" s="30" t="s">
        <v>22</v>
      </c>
      <c r="B12" s="31" t="s">
        <v>23</v>
      </c>
      <c r="C12" s="31" t="s">
        <v>24</v>
      </c>
      <c r="D12" s="32">
        <f>D14</f>
        <v>743484.2</v>
      </c>
      <c r="E12" s="32">
        <f>E14</f>
        <v>157873.3</v>
      </c>
      <c r="F12" s="32">
        <f>F14</f>
        <v>121491.9</v>
      </c>
      <c r="G12" s="16">
        <f t="shared" si="0"/>
        <v>76.95531796700266</v>
      </c>
      <c r="H12" s="33" t="s">
        <v>14</v>
      </c>
    </row>
    <row r="13" spans="1:8" ht="25.5">
      <c r="A13" s="34"/>
      <c r="B13" s="35"/>
      <c r="C13" s="36" t="s">
        <v>25</v>
      </c>
      <c r="D13" s="37">
        <v>485792.6</v>
      </c>
      <c r="E13" s="37">
        <v>115182.1</v>
      </c>
      <c r="F13" s="37">
        <v>113880.9</v>
      </c>
      <c r="G13" s="16">
        <f t="shared" si="0"/>
        <v>98.87031057777206</v>
      </c>
      <c r="H13" s="23">
        <f>G13-95</f>
        <v>3.8703105777720594</v>
      </c>
    </row>
    <row r="14" spans="1:8" ht="25.5">
      <c r="A14" s="38"/>
      <c r="B14" s="39"/>
      <c r="C14" s="42" t="s">
        <v>26</v>
      </c>
      <c r="D14" s="43">
        <f>D13+D15+D16+D17</f>
        <v>743484.2</v>
      </c>
      <c r="E14" s="43">
        <f>E17+E16+E13+E15</f>
        <v>157873.3</v>
      </c>
      <c r="F14" s="43">
        <f>F17+F16+F13+F15</f>
        <v>121491.9</v>
      </c>
      <c r="G14" s="44">
        <f t="shared" si="0"/>
        <v>76.95531796700266</v>
      </c>
      <c r="H14" s="45">
        <f>G14-95</f>
        <v>-18.044682032997343</v>
      </c>
    </row>
    <row r="15" spans="1:8" ht="15.75" hidden="1">
      <c r="A15" s="38"/>
      <c r="B15" s="39"/>
      <c r="C15" s="46" t="s">
        <v>27</v>
      </c>
      <c r="D15" s="47">
        <v>123128.1</v>
      </c>
      <c r="E15" s="47">
        <v>0</v>
      </c>
      <c r="F15" s="47">
        <v>0</v>
      </c>
      <c r="G15" s="44" t="e">
        <f t="shared" si="0"/>
        <v>#DIV/0!</v>
      </c>
      <c r="H15" s="45" t="e">
        <f>G15-79.2</f>
        <v>#DIV/0!</v>
      </c>
    </row>
    <row r="16" spans="1:8" ht="15.75" hidden="1">
      <c r="A16" s="38"/>
      <c r="B16" s="39"/>
      <c r="C16" s="46" t="s">
        <v>28</v>
      </c>
      <c r="D16" s="47">
        <v>83708.2</v>
      </c>
      <c r="E16" s="47">
        <v>27800</v>
      </c>
      <c r="F16" s="47">
        <v>7611</v>
      </c>
      <c r="G16" s="44">
        <f t="shared" si="0"/>
        <v>27.37769784172662</v>
      </c>
      <c r="H16" s="45">
        <f>G16-95</f>
        <v>-67.62230215827338</v>
      </c>
    </row>
    <row r="17" spans="1:8" ht="15.75" hidden="1">
      <c r="A17" s="40"/>
      <c r="B17" s="41"/>
      <c r="C17" s="46" t="s">
        <v>29</v>
      </c>
      <c r="D17" s="47">
        <v>50855.3</v>
      </c>
      <c r="E17" s="47">
        <v>14891.2</v>
      </c>
      <c r="F17" s="47">
        <v>0</v>
      </c>
      <c r="G17" s="44">
        <f t="shared" si="0"/>
        <v>0</v>
      </c>
      <c r="H17" s="45">
        <f>G17-95</f>
        <v>-95</v>
      </c>
    </row>
    <row r="18" spans="1:8" ht="38.25">
      <c r="A18" s="30" t="s">
        <v>30</v>
      </c>
      <c r="B18" s="31" t="s">
        <v>31</v>
      </c>
      <c r="C18" s="31" t="s">
        <v>32</v>
      </c>
      <c r="D18" s="32">
        <f>D19+D20</f>
        <v>540246.4</v>
      </c>
      <c r="E18" s="32">
        <f>E19+E20</f>
        <v>46587.100000000006</v>
      </c>
      <c r="F18" s="32">
        <f>F19+F20</f>
        <v>43066.7</v>
      </c>
      <c r="G18" s="16">
        <f t="shared" si="0"/>
        <v>92.44340171420842</v>
      </c>
      <c r="H18" s="33" t="s">
        <v>14</v>
      </c>
    </row>
    <row r="19" spans="1:8" ht="15.75">
      <c r="A19" s="34"/>
      <c r="B19" s="35"/>
      <c r="C19" s="36" t="s">
        <v>15</v>
      </c>
      <c r="D19" s="37">
        <v>535606.6</v>
      </c>
      <c r="E19" s="37">
        <v>45705.8</v>
      </c>
      <c r="F19" s="37">
        <v>42887</v>
      </c>
      <c r="G19" s="16">
        <f t="shared" si="0"/>
        <v>93.83273020054347</v>
      </c>
      <c r="H19" s="23">
        <f>G19-95</f>
        <v>-1.167269799456534</v>
      </c>
    </row>
    <row r="20" spans="1:8" ht="25.5">
      <c r="A20" s="40"/>
      <c r="B20" s="41"/>
      <c r="C20" s="36" t="s">
        <v>16</v>
      </c>
      <c r="D20" s="37">
        <v>4639.8</v>
      </c>
      <c r="E20" s="37">
        <v>881.3</v>
      </c>
      <c r="F20" s="37">
        <v>179.7</v>
      </c>
      <c r="G20" s="16">
        <f t="shared" si="0"/>
        <v>20.39033246340633</v>
      </c>
      <c r="H20" s="23">
        <f>G20-95</f>
        <v>-74.60966753659366</v>
      </c>
    </row>
    <row r="21" spans="1:8" ht="38.25">
      <c r="A21" s="30" t="s">
        <v>33</v>
      </c>
      <c r="B21" s="31" t="s">
        <v>34</v>
      </c>
      <c r="C21" s="31" t="s">
        <v>35</v>
      </c>
      <c r="D21" s="32">
        <f>D22+D23</f>
        <v>57670.7</v>
      </c>
      <c r="E21" s="32">
        <f>E22+E23</f>
        <v>11221.9</v>
      </c>
      <c r="F21" s="32">
        <f>F22+F23</f>
        <v>7760.3</v>
      </c>
      <c r="G21" s="16">
        <f t="shared" si="0"/>
        <v>69.15317370498757</v>
      </c>
      <c r="H21" s="33" t="s">
        <v>14</v>
      </c>
    </row>
    <row r="22" spans="1:8" ht="15.75">
      <c r="A22" s="34"/>
      <c r="B22" s="35"/>
      <c r="C22" s="36" t="s">
        <v>15</v>
      </c>
      <c r="D22" s="37">
        <v>57155.6</v>
      </c>
      <c r="E22" s="37">
        <v>11097.1</v>
      </c>
      <c r="F22" s="37">
        <v>7760.3</v>
      </c>
      <c r="G22" s="16">
        <f t="shared" si="0"/>
        <v>69.93088284326535</v>
      </c>
      <c r="H22" s="23">
        <f>G22-95</f>
        <v>-25.06911715673465</v>
      </c>
    </row>
    <row r="23" spans="1:8" ht="25.5">
      <c r="A23" s="40"/>
      <c r="B23" s="41"/>
      <c r="C23" s="36" t="s">
        <v>16</v>
      </c>
      <c r="D23" s="37">
        <v>515.1</v>
      </c>
      <c r="E23" s="37">
        <v>124.8</v>
      </c>
      <c r="F23" s="37">
        <v>0</v>
      </c>
      <c r="G23" s="16">
        <f t="shared" si="0"/>
        <v>0</v>
      </c>
      <c r="H23" s="23">
        <f>G23-95</f>
        <v>-95</v>
      </c>
    </row>
    <row r="24" spans="1:8" ht="25.5">
      <c r="A24" s="30" t="s">
        <v>36</v>
      </c>
      <c r="B24" s="31" t="s">
        <v>37</v>
      </c>
      <c r="C24" s="31" t="s">
        <v>38</v>
      </c>
      <c r="D24" s="32">
        <f>D25+D26+D27+D28</f>
        <v>3046783.6</v>
      </c>
      <c r="E24" s="32">
        <f>E25+E26+E27+E28</f>
        <v>516206.4</v>
      </c>
      <c r="F24" s="32">
        <f>F25+F26+F27+$F28</f>
        <v>360767.80000000005</v>
      </c>
      <c r="G24" s="16">
        <f t="shared" si="0"/>
        <v>69.8882849960791</v>
      </c>
      <c r="H24" s="33" t="s">
        <v>14</v>
      </c>
    </row>
    <row r="25" spans="1:8" ht="15.75">
      <c r="A25" s="34"/>
      <c r="B25" s="35"/>
      <c r="C25" s="36" t="s">
        <v>15</v>
      </c>
      <c r="D25" s="48">
        <v>2051141.8</v>
      </c>
      <c r="E25" s="48">
        <v>383418.7</v>
      </c>
      <c r="F25" s="37">
        <v>266201.4</v>
      </c>
      <c r="G25" s="16">
        <f t="shared" si="0"/>
        <v>69.42838207943431</v>
      </c>
      <c r="H25" s="23">
        <f>G25-95</f>
        <v>-25.571617920565686</v>
      </c>
    </row>
    <row r="26" spans="1:8" ht="15.75">
      <c r="A26" s="38"/>
      <c r="B26" s="39"/>
      <c r="C26" s="36" t="s">
        <v>21</v>
      </c>
      <c r="D26" s="37">
        <v>81901.5</v>
      </c>
      <c r="E26" s="37">
        <v>18893.9</v>
      </c>
      <c r="F26" s="37">
        <v>9697.5</v>
      </c>
      <c r="G26" s="16">
        <f t="shared" si="0"/>
        <v>51.32608937276052</v>
      </c>
      <c r="H26" s="23">
        <f>G26-95</f>
        <v>-43.67391062723948</v>
      </c>
    </row>
    <row r="27" spans="1:8" ht="25.5">
      <c r="A27" s="38"/>
      <c r="B27" s="39"/>
      <c r="C27" s="36" t="s">
        <v>20</v>
      </c>
      <c r="D27" s="37">
        <v>393359.2</v>
      </c>
      <c r="E27" s="37">
        <v>3362.4</v>
      </c>
      <c r="F27" s="37">
        <v>7890.7</v>
      </c>
      <c r="G27" s="16">
        <f t="shared" si="0"/>
        <v>234.6746371639305</v>
      </c>
      <c r="H27" s="23">
        <f>G27-95</f>
        <v>139.6746371639305</v>
      </c>
    </row>
    <row r="28" spans="1:8" ht="25.5">
      <c r="A28" s="40"/>
      <c r="B28" s="41"/>
      <c r="C28" s="36" t="s">
        <v>16</v>
      </c>
      <c r="D28" s="37">
        <v>520381.1</v>
      </c>
      <c r="E28" s="37">
        <v>110531.4</v>
      </c>
      <c r="F28" s="37">
        <v>76978.2</v>
      </c>
      <c r="G28" s="16">
        <f t="shared" si="0"/>
        <v>69.64373924513758</v>
      </c>
      <c r="H28" s="23">
        <f>G28-95</f>
        <v>-25.35626075486242</v>
      </c>
    </row>
    <row r="29" spans="1:8" ht="25.5">
      <c r="A29" s="30" t="s">
        <v>39</v>
      </c>
      <c r="B29" s="31" t="s">
        <v>40</v>
      </c>
      <c r="C29" s="31" t="s">
        <v>41</v>
      </c>
      <c r="D29" s="32">
        <f>D30+D31+D32</f>
        <v>582737.2999999999</v>
      </c>
      <c r="E29" s="32">
        <f>E30+E31+E32</f>
        <v>105269.5</v>
      </c>
      <c r="F29" s="32">
        <f>F30+F31+F32</f>
        <v>68901.3</v>
      </c>
      <c r="G29" s="16">
        <f t="shared" si="0"/>
        <v>65.45229149943717</v>
      </c>
      <c r="H29" s="33" t="s">
        <v>14</v>
      </c>
    </row>
    <row r="30" spans="1:8" ht="15.75">
      <c r="A30" s="34"/>
      <c r="B30" s="35"/>
      <c r="C30" s="36" t="s">
        <v>15</v>
      </c>
      <c r="D30" s="37">
        <v>506414.3</v>
      </c>
      <c r="E30" s="37">
        <v>88756</v>
      </c>
      <c r="F30" s="37">
        <v>62087</v>
      </c>
      <c r="G30" s="16">
        <f t="shared" si="0"/>
        <v>69.95245391860831</v>
      </c>
      <c r="H30" s="23">
        <f>G30-95</f>
        <v>-25.047546081391687</v>
      </c>
    </row>
    <row r="31" spans="1:8" ht="25.5">
      <c r="A31" s="38"/>
      <c r="B31" s="39"/>
      <c r="C31" s="36" t="s">
        <v>20</v>
      </c>
      <c r="D31" s="37">
        <v>1255.8</v>
      </c>
      <c r="E31" s="37">
        <v>313.9</v>
      </c>
      <c r="F31" s="37">
        <v>0</v>
      </c>
      <c r="G31" s="16">
        <f t="shared" si="0"/>
        <v>0</v>
      </c>
      <c r="H31" s="23"/>
    </row>
    <row r="32" spans="1:8" ht="25.5">
      <c r="A32" s="40"/>
      <c r="B32" s="41"/>
      <c r="C32" s="36" t="s">
        <v>16</v>
      </c>
      <c r="D32" s="37">
        <v>75067.2</v>
      </c>
      <c r="E32" s="37">
        <v>16199.6</v>
      </c>
      <c r="F32" s="37">
        <v>6814.3</v>
      </c>
      <c r="G32" s="16">
        <f t="shared" si="0"/>
        <v>42.0646188794785</v>
      </c>
      <c r="H32" s="23">
        <f>G32-95</f>
        <v>-52.9353811205215</v>
      </c>
    </row>
    <row r="33" spans="1:8" ht="25.5">
      <c r="A33" s="30" t="s">
        <v>42</v>
      </c>
      <c r="B33" s="31" t="s">
        <v>43</v>
      </c>
      <c r="C33" s="31" t="s">
        <v>44</v>
      </c>
      <c r="D33" s="32">
        <f>D34</f>
        <v>21611.3</v>
      </c>
      <c r="E33" s="32">
        <f>E34</f>
        <v>4718.4</v>
      </c>
      <c r="F33" s="32">
        <f>F34</f>
        <v>2842.9</v>
      </c>
      <c r="G33" s="16">
        <f t="shared" si="0"/>
        <v>60.25135639199729</v>
      </c>
      <c r="H33" s="33" t="s">
        <v>14</v>
      </c>
    </row>
    <row r="34" spans="1:8" ht="15.75">
      <c r="A34" s="49"/>
      <c r="B34" s="50"/>
      <c r="C34" s="36" t="s">
        <v>15</v>
      </c>
      <c r="D34" s="37">
        <v>21611.3</v>
      </c>
      <c r="E34" s="37">
        <v>4718.4</v>
      </c>
      <c r="F34" s="37">
        <v>2842.9</v>
      </c>
      <c r="G34" s="16">
        <f t="shared" si="0"/>
        <v>60.25135639199729</v>
      </c>
      <c r="H34" s="23">
        <f>G34-95</f>
        <v>-34.74864360800271</v>
      </c>
    </row>
    <row r="35" spans="1:8" ht="25.5">
      <c r="A35" s="30" t="s">
        <v>45</v>
      </c>
      <c r="B35" s="31" t="s">
        <v>46</v>
      </c>
      <c r="C35" s="31" t="s">
        <v>47</v>
      </c>
      <c r="D35" s="32">
        <f>D36+D37+D38+D39</f>
        <v>6537073.9</v>
      </c>
      <c r="E35" s="32">
        <f>E36+E37+E38+E39</f>
        <v>1068148.2000000002</v>
      </c>
      <c r="F35" s="32">
        <f>F36+F37+F38+F39</f>
        <v>1032374.7999999999</v>
      </c>
      <c r="G35" s="16">
        <f t="shared" si="0"/>
        <v>96.6508954469052</v>
      </c>
      <c r="H35" s="33" t="s">
        <v>14</v>
      </c>
    </row>
    <row r="36" spans="1:8" ht="15.75">
      <c r="A36" s="34"/>
      <c r="B36" s="35"/>
      <c r="C36" s="36" t="s">
        <v>15</v>
      </c>
      <c r="D36" s="37">
        <v>3876317.2</v>
      </c>
      <c r="E36" s="37">
        <v>627684.4</v>
      </c>
      <c r="F36" s="37">
        <v>588241.8</v>
      </c>
      <c r="G36" s="16">
        <f t="shared" si="0"/>
        <v>93.71617328708504</v>
      </c>
      <c r="H36" s="23">
        <f>G36-95</f>
        <v>-1.2838267129149585</v>
      </c>
    </row>
    <row r="37" spans="1:8" ht="15.75">
      <c r="A37" s="38"/>
      <c r="B37" s="39"/>
      <c r="C37" s="36" t="s">
        <v>21</v>
      </c>
      <c r="D37" s="37">
        <v>60417.6</v>
      </c>
      <c r="E37" s="37">
        <v>13168</v>
      </c>
      <c r="F37" s="37">
        <v>12151.1</v>
      </c>
      <c r="G37" s="16">
        <f t="shared" si="0"/>
        <v>92.27749088699879</v>
      </c>
      <c r="H37" s="23">
        <f>G37-95</f>
        <v>-2.722509113001209</v>
      </c>
    </row>
    <row r="38" spans="1:8" ht="25.5">
      <c r="A38" s="38"/>
      <c r="B38" s="39"/>
      <c r="C38" s="36" t="s">
        <v>20</v>
      </c>
      <c r="D38" s="37">
        <v>2028858</v>
      </c>
      <c r="E38" s="37">
        <v>326554.2</v>
      </c>
      <c r="F38" s="37">
        <v>341117.8</v>
      </c>
      <c r="G38" s="16">
        <f t="shared" si="0"/>
        <v>104.45978033661794</v>
      </c>
      <c r="H38" s="23">
        <f>G38-95</f>
        <v>9.45978033661794</v>
      </c>
    </row>
    <row r="39" spans="1:8" ht="25.5">
      <c r="A39" s="40"/>
      <c r="B39" s="41"/>
      <c r="C39" s="36" t="s">
        <v>16</v>
      </c>
      <c r="D39" s="37">
        <v>571481.1</v>
      </c>
      <c r="E39" s="37">
        <v>100741.6</v>
      </c>
      <c r="F39" s="37">
        <v>90864.1</v>
      </c>
      <c r="G39" s="16">
        <f t="shared" si="0"/>
        <v>90.1952123055421</v>
      </c>
      <c r="H39" s="23">
        <f>G39-95</f>
        <v>-4.8047876944579</v>
      </c>
    </row>
    <row r="40" spans="1:8" ht="25.5">
      <c r="A40" s="30" t="s">
        <v>48</v>
      </c>
      <c r="B40" s="31" t="s">
        <v>49</v>
      </c>
      <c r="C40" s="31" t="s">
        <v>50</v>
      </c>
      <c r="D40" s="32">
        <f>D41+D42+D43</f>
        <v>64854.2</v>
      </c>
      <c r="E40" s="32">
        <f>E41+E42+E43</f>
        <v>9215</v>
      </c>
      <c r="F40" s="32">
        <f>F41+F42+F43</f>
        <v>8000</v>
      </c>
      <c r="G40" s="16">
        <f t="shared" si="0"/>
        <v>86.81497558328812</v>
      </c>
      <c r="H40" s="33" t="s">
        <v>14</v>
      </c>
    </row>
    <row r="41" spans="1:8" ht="15.75">
      <c r="A41" s="34"/>
      <c r="B41" s="35"/>
      <c r="C41" s="36" t="s">
        <v>15</v>
      </c>
      <c r="D41" s="37">
        <v>56729.7</v>
      </c>
      <c r="E41" s="37">
        <v>8125.4</v>
      </c>
      <c r="F41" s="37">
        <v>7428.7</v>
      </c>
      <c r="G41" s="16">
        <f t="shared" si="0"/>
        <v>91.4256528909346</v>
      </c>
      <c r="H41" s="23">
        <f>G41-95</f>
        <v>-3.5743471090653998</v>
      </c>
    </row>
    <row r="42" spans="1:8" ht="15.75">
      <c r="A42" s="38"/>
      <c r="B42" s="39"/>
      <c r="C42" s="36" t="s">
        <v>21</v>
      </c>
      <c r="D42" s="37">
        <v>2602.8</v>
      </c>
      <c r="E42" s="37">
        <v>464.4</v>
      </c>
      <c r="F42" s="37">
        <v>327.8</v>
      </c>
      <c r="G42" s="16">
        <f t="shared" si="0"/>
        <v>70.58570198105082</v>
      </c>
      <c r="H42" s="23">
        <f>G42-95</f>
        <v>-24.414298018949182</v>
      </c>
    </row>
    <row r="43" spans="1:8" ht="25.5">
      <c r="A43" s="40"/>
      <c r="B43" s="41"/>
      <c r="C43" s="36" t="s">
        <v>20</v>
      </c>
      <c r="D43" s="37">
        <v>5521.7</v>
      </c>
      <c r="E43" s="37">
        <v>625.2</v>
      </c>
      <c r="F43" s="37">
        <v>243.5</v>
      </c>
      <c r="G43" s="16">
        <f t="shared" si="0"/>
        <v>38.947536788227765</v>
      </c>
      <c r="H43" s="23">
        <f>G43-95</f>
        <v>-56.052463211772235</v>
      </c>
    </row>
    <row r="44" spans="1:8" ht="25.5">
      <c r="A44" s="30" t="s">
        <v>51</v>
      </c>
      <c r="B44" s="31" t="s">
        <v>52</v>
      </c>
      <c r="C44" s="31" t="s">
        <v>53</v>
      </c>
      <c r="D44" s="32">
        <f>D45+D46+D47</f>
        <v>145261.8</v>
      </c>
      <c r="E44" s="32">
        <f>E45+E46+E47</f>
        <v>16384.199999999997</v>
      </c>
      <c r="F44" s="32">
        <f>F45+F46+F47</f>
        <v>13914.300000000001</v>
      </c>
      <c r="G44" s="16">
        <f t="shared" si="0"/>
        <v>84.92511077745635</v>
      </c>
      <c r="H44" s="33" t="s">
        <v>14</v>
      </c>
    </row>
    <row r="45" spans="1:8" ht="15.75">
      <c r="A45" s="34"/>
      <c r="B45" s="35"/>
      <c r="C45" s="36" t="s">
        <v>15</v>
      </c>
      <c r="D45" s="37">
        <v>116055.1</v>
      </c>
      <c r="E45" s="37">
        <v>12738.3</v>
      </c>
      <c r="F45" s="37">
        <v>12738.7</v>
      </c>
      <c r="G45" s="16">
        <f t="shared" si="0"/>
        <v>100.00314013643894</v>
      </c>
      <c r="H45" s="23">
        <f>G45-95</f>
        <v>5.003140136438944</v>
      </c>
    </row>
    <row r="46" spans="1:8" ht="15.75">
      <c r="A46" s="38"/>
      <c r="B46" s="39"/>
      <c r="C46" s="36" t="s">
        <v>21</v>
      </c>
      <c r="D46" s="37">
        <v>6474.5</v>
      </c>
      <c r="E46" s="37">
        <v>1262.8</v>
      </c>
      <c r="F46" s="37">
        <v>356.4</v>
      </c>
      <c r="G46" s="16">
        <f t="shared" si="0"/>
        <v>28.222996515679444</v>
      </c>
      <c r="H46" s="23">
        <f>G46-95</f>
        <v>-66.77700348432056</v>
      </c>
    </row>
    <row r="47" spans="1:8" ht="25.5">
      <c r="A47" s="40"/>
      <c r="B47" s="41"/>
      <c r="C47" s="36" t="s">
        <v>20</v>
      </c>
      <c r="D47" s="37">
        <f>22761.1-28.9</f>
        <v>22732.199999999997</v>
      </c>
      <c r="E47" s="37">
        <v>2383.1</v>
      </c>
      <c r="F47" s="37">
        <v>819.2</v>
      </c>
      <c r="G47" s="16">
        <f t="shared" si="0"/>
        <v>34.37539339515757</v>
      </c>
      <c r="H47" s="23">
        <f>G47-95</f>
        <v>-60.62460660484243</v>
      </c>
    </row>
    <row r="48" spans="1:8" ht="25.5">
      <c r="A48" s="30" t="s">
        <v>54</v>
      </c>
      <c r="B48" s="31" t="s">
        <v>55</v>
      </c>
      <c r="C48" s="31" t="s">
        <v>56</v>
      </c>
      <c r="D48" s="32">
        <f>D49+D50+D51</f>
        <v>103750.9</v>
      </c>
      <c r="E48" s="32">
        <f>E49+E50+E51</f>
        <v>13707.2</v>
      </c>
      <c r="F48" s="32">
        <f>F49+F50+F51</f>
        <v>11184.6</v>
      </c>
      <c r="G48" s="16">
        <f t="shared" si="0"/>
        <v>81.59653320882457</v>
      </c>
      <c r="H48" s="33" t="s">
        <v>14</v>
      </c>
    </row>
    <row r="49" spans="1:8" ht="15.75">
      <c r="A49" s="34"/>
      <c r="B49" s="35"/>
      <c r="C49" s="36" t="s">
        <v>15</v>
      </c>
      <c r="D49" s="37">
        <v>77649.2</v>
      </c>
      <c r="E49" s="37">
        <v>10922</v>
      </c>
      <c r="F49" s="37">
        <v>10333.1</v>
      </c>
      <c r="G49" s="16">
        <f t="shared" si="0"/>
        <v>94.60813037905146</v>
      </c>
      <c r="H49" s="23">
        <f>G49-95</f>
        <v>-0.3918696209485404</v>
      </c>
    </row>
    <row r="50" spans="1:8" ht="15.75">
      <c r="A50" s="38"/>
      <c r="B50" s="39"/>
      <c r="C50" s="36" t="s">
        <v>21</v>
      </c>
      <c r="D50" s="37">
        <v>5205.8</v>
      </c>
      <c r="E50" s="37">
        <v>922</v>
      </c>
      <c r="F50" s="37">
        <v>638.4</v>
      </c>
      <c r="G50" s="16">
        <f t="shared" si="0"/>
        <v>69.2407809110629</v>
      </c>
      <c r="H50" s="23">
        <f>G50-95</f>
        <v>-25.7592190889371</v>
      </c>
    </row>
    <row r="51" spans="1:8" ht="25.5">
      <c r="A51" s="40"/>
      <c r="B51" s="41"/>
      <c r="C51" s="36" t="s">
        <v>20</v>
      </c>
      <c r="D51" s="37">
        <v>20895.9</v>
      </c>
      <c r="E51" s="37">
        <v>1863.2</v>
      </c>
      <c r="F51" s="37">
        <v>213.1</v>
      </c>
      <c r="G51" s="16">
        <f t="shared" si="0"/>
        <v>11.437312151137826</v>
      </c>
      <c r="H51" s="23">
        <f>G51-95</f>
        <v>-83.56268784886217</v>
      </c>
    </row>
    <row r="52" spans="1:8" ht="25.5">
      <c r="A52" s="30" t="s">
        <v>57</v>
      </c>
      <c r="B52" s="31" t="s">
        <v>58</v>
      </c>
      <c r="C52" s="31" t="s">
        <v>59</v>
      </c>
      <c r="D52" s="32">
        <f>D53+D54+D55</f>
        <v>89620.20000000001</v>
      </c>
      <c r="E52" s="32">
        <f>E53+E54+E55</f>
        <v>11201.2</v>
      </c>
      <c r="F52" s="32">
        <f>F53+F54+F55</f>
        <v>9321.1</v>
      </c>
      <c r="G52" s="16">
        <f t="shared" si="0"/>
        <v>83.21519122951112</v>
      </c>
      <c r="H52" s="33" t="s">
        <v>14</v>
      </c>
    </row>
    <row r="53" spans="1:8" ht="15.75">
      <c r="A53" s="34"/>
      <c r="B53" s="35"/>
      <c r="C53" s="36" t="s">
        <v>15</v>
      </c>
      <c r="D53" s="37">
        <v>65901.5</v>
      </c>
      <c r="E53" s="37">
        <v>8382.3</v>
      </c>
      <c r="F53" s="37">
        <v>8541.4</v>
      </c>
      <c r="G53" s="16">
        <f t="shared" si="0"/>
        <v>101.89804707538504</v>
      </c>
      <c r="H53" s="23">
        <f>G53-95</f>
        <v>6.898047075385037</v>
      </c>
    </row>
    <row r="54" spans="1:8" ht="15.75">
      <c r="A54" s="38"/>
      <c r="B54" s="39"/>
      <c r="C54" s="36" t="s">
        <v>21</v>
      </c>
      <c r="D54" s="37">
        <v>3948.8</v>
      </c>
      <c r="E54" s="37">
        <v>694.1</v>
      </c>
      <c r="F54" s="37">
        <v>319.2</v>
      </c>
      <c r="G54" s="16">
        <f t="shared" si="0"/>
        <v>45.98760985448782</v>
      </c>
      <c r="H54" s="23">
        <f>G54-95</f>
        <v>-49.01239014551218</v>
      </c>
    </row>
    <row r="55" spans="1:8" ht="25.5">
      <c r="A55" s="40"/>
      <c r="B55" s="41"/>
      <c r="C55" s="36" t="s">
        <v>20</v>
      </c>
      <c r="D55" s="37">
        <f>19769.9</f>
        <v>19769.9</v>
      </c>
      <c r="E55" s="37">
        <v>2124.8</v>
      </c>
      <c r="F55" s="37">
        <v>460.5</v>
      </c>
      <c r="G55" s="16">
        <f t="shared" si="0"/>
        <v>21.67262801204819</v>
      </c>
      <c r="H55" s="23">
        <f>G55-95</f>
        <v>-73.3273719879518</v>
      </c>
    </row>
    <row r="56" spans="1:8" ht="25.5">
      <c r="A56" s="30" t="s">
        <v>60</v>
      </c>
      <c r="B56" s="31" t="s">
        <v>61</v>
      </c>
      <c r="C56" s="31" t="s">
        <v>62</v>
      </c>
      <c r="D56" s="32">
        <f>D57+D58+D59</f>
        <v>87855.3</v>
      </c>
      <c r="E56" s="32">
        <f>E57+E58+E59</f>
        <v>13269.8</v>
      </c>
      <c r="F56" s="32">
        <f>F57+F58+F59</f>
        <v>10121.1</v>
      </c>
      <c r="G56" s="16">
        <f t="shared" si="0"/>
        <v>76.27168457700945</v>
      </c>
      <c r="H56" s="33" t="s">
        <v>14</v>
      </c>
    </row>
    <row r="57" spans="1:8" ht="15.75">
      <c r="A57" s="34"/>
      <c r="B57" s="35"/>
      <c r="C57" s="36" t="s">
        <v>15</v>
      </c>
      <c r="D57" s="37">
        <v>64479.2</v>
      </c>
      <c r="E57" s="37">
        <v>10881.4</v>
      </c>
      <c r="F57" s="37">
        <v>9473</v>
      </c>
      <c r="G57" s="16">
        <f t="shared" si="0"/>
        <v>87.05681254250372</v>
      </c>
      <c r="H57" s="23">
        <f>G57-95</f>
        <v>-7.943187457496279</v>
      </c>
    </row>
    <row r="58" spans="1:8" ht="15.75">
      <c r="A58" s="38"/>
      <c r="B58" s="39"/>
      <c r="C58" s="36" t="s">
        <v>21</v>
      </c>
      <c r="D58" s="37">
        <v>3760.1</v>
      </c>
      <c r="E58" s="37">
        <v>431.4</v>
      </c>
      <c r="F58" s="37">
        <v>336.5</v>
      </c>
      <c r="G58" s="16">
        <f t="shared" si="0"/>
        <v>78.00185442744552</v>
      </c>
      <c r="H58" s="23">
        <f>G58-95</f>
        <v>-16.998145572554478</v>
      </c>
    </row>
    <row r="59" spans="1:8" ht="25.5">
      <c r="A59" s="40"/>
      <c r="B59" s="41"/>
      <c r="C59" s="36" t="s">
        <v>20</v>
      </c>
      <c r="D59" s="37">
        <v>19616</v>
      </c>
      <c r="E59" s="37">
        <v>1957</v>
      </c>
      <c r="F59" s="37">
        <v>311.6</v>
      </c>
      <c r="G59" s="16">
        <f t="shared" si="0"/>
        <v>15.92233009708738</v>
      </c>
      <c r="H59" s="23">
        <f>G59-95</f>
        <v>-79.07766990291262</v>
      </c>
    </row>
    <row r="60" spans="1:8" ht="25.5">
      <c r="A60" s="30" t="s">
        <v>63</v>
      </c>
      <c r="B60" s="31" t="s">
        <v>64</v>
      </c>
      <c r="C60" s="31" t="s">
        <v>65</v>
      </c>
      <c r="D60" s="32">
        <f>D61+D62+D63</f>
        <v>91731.59999999999</v>
      </c>
      <c r="E60" s="32">
        <f>E61+E62+E63</f>
        <v>12608.099999999999</v>
      </c>
      <c r="F60" s="32">
        <f>F61+F62+F63</f>
        <v>11072.500000000002</v>
      </c>
      <c r="G60" s="16">
        <f t="shared" si="0"/>
        <v>87.82052807322279</v>
      </c>
      <c r="H60" s="33" t="s">
        <v>14</v>
      </c>
    </row>
    <row r="61" spans="1:8" ht="15.75">
      <c r="A61" s="34"/>
      <c r="B61" s="35"/>
      <c r="C61" s="36" t="s">
        <v>15</v>
      </c>
      <c r="D61" s="37">
        <v>68404.9</v>
      </c>
      <c r="E61" s="37">
        <v>9852.1</v>
      </c>
      <c r="F61" s="37">
        <v>10109.7</v>
      </c>
      <c r="G61" s="16">
        <f t="shared" si="0"/>
        <v>102.61467098385116</v>
      </c>
      <c r="H61" s="23">
        <f>G61-95</f>
        <v>7.6146709838511555</v>
      </c>
    </row>
    <row r="62" spans="1:8" ht="15.75">
      <c r="A62" s="38"/>
      <c r="B62" s="39"/>
      <c r="C62" s="36" t="s">
        <v>21</v>
      </c>
      <c r="D62" s="37">
        <v>3958.4</v>
      </c>
      <c r="E62" s="37">
        <v>547.8</v>
      </c>
      <c r="F62" s="37">
        <v>376.6</v>
      </c>
      <c r="G62" s="16">
        <f t="shared" si="0"/>
        <v>68.74771814530851</v>
      </c>
      <c r="H62" s="23">
        <f>G62-95</f>
        <v>-26.25228185469149</v>
      </c>
    </row>
    <row r="63" spans="1:8" ht="25.5">
      <c r="A63" s="40"/>
      <c r="B63" s="41"/>
      <c r="C63" s="36" t="s">
        <v>20</v>
      </c>
      <c r="D63" s="37">
        <v>19368.3</v>
      </c>
      <c r="E63" s="37">
        <v>2208.2</v>
      </c>
      <c r="F63" s="37">
        <v>586.2</v>
      </c>
      <c r="G63" s="16">
        <f t="shared" si="0"/>
        <v>26.546508468435835</v>
      </c>
      <c r="H63" s="23">
        <f>G63-95</f>
        <v>-68.45349153156417</v>
      </c>
    </row>
    <row r="64" spans="1:8" ht="25.5">
      <c r="A64" s="30" t="s">
        <v>66</v>
      </c>
      <c r="B64" s="31" t="s">
        <v>67</v>
      </c>
      <c r="C64" s="31" t="s">
        <v>68</v>
      </c>
      <c r="D64" s="32">
        <f>D65+D66+D67</f>
        <v>82388.5</v>
      </c>
      <c r="E64" s="32">
        <f>E65+E66+E67</f>
        <v>12126.7</v>
      </c>
      <c r="F64" s="32">
        <f>F65+F66+F67</f>
        <v>8728.7</v>
      </c>
      <c r="G64" s="16">
        <f t="shared" si="0"/>
        <v>71.97918642334683</v>
      </c>
      <c r="H64" s="33" t="s">
        <v>14</v>
      </c>
    </row>
    <row r="65" spans="1:8" ht="15.75">
      <c r="A65" s="34"/>
      <c r="B65" s="35"/>
      <c r="C65" s="36" t="s">
        <v>15</v>
      </c>
      <c r="D65" s="37">
        <v>62822.9</v>
      </c>
      <c r="E65" s="37">
        <v>11142.6</v>
      </c>
      <c r="F65" s="37">
        <v>8227.3</v>
      </c>
      <c r="G65" s="16">
        <f t="shared" si="0"/>
        <v>73.836447507763</v>
      </c>
      <c r="H65" s="23">
        <f>G65-95</f>
        <v>-21.163552492237002</v>
      </c>
    </row>
    <row r="66" spans="1:8" ht="15.75">
      <c r="A66" s="38"/>
      <c r="B66" s="39"/>
      <c r="C66" s="36" t="s">
        <v>21</v>
      </c>
      <c r="D66" s="37">
        <v>3555.7</v>
      </c>
      <c r="E66" s="37">
        <v>742.7</v>
      </c>
      <c r="F66" s="37">
        <v>274.2</v>
      </c>
      <c r="G66" s="16">
        <f t="shared" si="0"/>
        <v>36.919348323683856</v>
      </c>
      <c r="H66" s="23">
        <f>G66-95</f>
        <v>-58.080651676316144</v>
      </c>
    </row>
    <row r="67" spans="1:8" ht="25.5">
      <c r="A67" s="40"/>
      <c r="B67" s="41"/>
      <c r="C67" s="36" t="s">
        <v>20</v>
      </c>
      <c r="D67" s="37">
        <v>16009.9</v>
      </c>
      <c r="E67" s="37">
        <v>241.4</v>
      </c>
      <c r="F67" s="37">
        <v>227.2</v>
      </c>
      <c r="G67" s="16">
        <f t="shared" si="0"/>
        <v>94.11764705882352</v>
      </c>
      <c r="H67" s="23">
        <f>G67-95</f>
        <v>-0.8823529411764781</v>
      </c>
    </row>
    <row r="68" spans="1:8" ht="25.5">
      <c r="A68" s="30" t="s">
        <v>69</v>
      </c>
      <c r="B68" s="31" t="s">
        <v>70</v>
      </c>
      <c r="C68" s="31" t="s">
        <v>71</v>
      </c>
      <c r="D68" s="32">
        <f>D69+D70+D71</f>
        <v>15989.800000000001</v>
      </c>
      <c r="E68" s="32">
        <f>E69+E70+E71</f>
        <v>2039</v>
      </c>
      <c r="F68" s="32">
        <f>F69+F70+F71</f>
        <v>1619.3999999999999</v>
      </c>
      <c r="G68" s="16">
        <f t="shared" si="0"/>
        <v>79.4212849435998</v>
      </c>
      <c r="H68" s="33" t="s">
        <v>14</v>
      </c>
    </row>
    <row r="69" spans="1:8" ht="15.75">
      <c r="A69" s="34"/>
      <c r="B69" s="35"/>
      <c r="C69" s="36" t="s">
        <v>15</v>
      </c>
      <c r="D69" s="37">
        <v>15029.1</v>
      </c>
      <c r="E69" s="37">
        <v>1926.2</v>
      </c>
      <c r="F69" s="37">
        <v>1576.8</v>
      </c>
      <c r="G69" s="16">
        <f t="shared" si="0"/>
        <v>81.86065829093552</v>
      </c>
      <c r="H69" s="23">
        <f>G69-95</f>
        <v>-13.139341709064482</v>
      </c>
    </row>
    <row r="70" spans="1:8" ht="15.75">
      <c r="A70" s="38"/>
      <c r="B70" s="39"/>
      <c r="C70" s="36" t="s">
        <v>21</v>
      </c>
      <c r="D70" s="37">
        <v>838.7</v>
      </c>
      <c r="E70" s="37">
        <v>82.3</v>
      </c>
      <c r="F70" s="37">
        <v>42.6</v>
      </c>
      <c r="G70" s="16">
        <f aca="true" t="shared" si="1" ref="G70:G133">SUM(F70/E70)*100</f>
        <v>51.76184690157959</v>
      </c>
      <c r="H70" s="23">
        <f>G70-95</f>
        <v>-43.23815309842041</v>
      </c>
    </row>
    <row r="71" spans="1:8" ht="25.5">
      <c r="A71" s="40"/>
      <c r="B71" s="41"/>
      <c r="C71" s="36" t="s">
        <v>20</v>
      </c>
      <c r="D71" s="37">
        <v>122</v>
      </c>
      <c r="E71" s="37">
        <v>30.5</v>
      </c>
      <c r="F71" s="37">
        <v>0</v>
      </c>
      <c r="G71" s="16">
        <f t="shared" si="1"/>
        <v>0</v>
      </c>
      <c r="H71" s="23">
        <f>G71-95</f>
        <v>-95</v>
      </c>
    </row>
    <row r="72" spans="1:8" ht="38.25">
      <c r="A72" s="30" t="s">
        <v>72</v>
      </c>
      <c r="B72" s="31" t="s">
        <v>73</v>
      </c>
      <c r="C72" s="31" t="s">
        <v>74</v>
      </c>
      <c r="D72" s="32">
        <f>D73+D74</f>
        <v>650779.7</v>
      </c>
      <c r="E72" s="32">
        <f>E73+E74</f>
        <v>97670.8</v>
      </c>
      <c r="F72" s="32">
        <f>F73+F74</f>
        <v>84784.6</v>
      </c>
      <c r="G72" s="16">
        <f t="shared" si="1"/>
        <v>86.80649692640995</v>
      </c>
      <c r="H72" s="33" t="s">
        <v>14</v>
      </c>
    </row>
    <row r="73" spans="1:8" ht="15.75">
      <c r="A73" s="34"/>
      <c r="B73" s="35"/>
      <c r="C73" s="36" t="s">
        <v>15</v>
      </c>
      <c r="D73" s="37">
        <v>603423.6</v>
      </c>
      <c r="E73" s="37">
        <v>97670.8</v>
      </c>
      <c r="F73" s="37">
        <v>84784.6</v>
      </c>
      <c r="G73" s="16">
        <f t="shared" si="1"/>
        <v>86.80649692640995</v>
      </c>
      <c r="H73" s="23">
        <f>G73-95</f>
        <v>-8.193503073590051</v>
      </c>
    </row>
    <row r="74" spans="1:8" ht="25.5">
      <c r="A74" s="38"/>
      <c r="B74" s="39"/>
      <c r="C74" s="36" t="s">
        <v>20</v>
      </c>
      <c r="D74" s="37">
        <v>47356.1</v>
      </c>
      <c r="E74" s="37">
        <v>0</v>
      </c>
      <c r="F74" s="37">
        <v>0</v>
      </c>
      <c r="G74" s="16">
        <v>0</v>
      </c>
      <c r="H74" s="23">
        <f>G74-95</f>
        <v>-95</v>
      </c>
    </row>
    <row r="75" spans="1:8" ht="38.25">
      <c r="A75" s="30" t="s">
        <v>75</v>
      </c>
      <c r="B75" s="31" t="s">
        <v>76</v>
      </c>
      <c r="C75" s="31" t="s">
        <v>77</v>
      </c>
      <c r="D75" s="32">
        <f>D76+D77</f>
        <v>2172688</v>
      </c>
      <c r="E75" s="32">
        <f>E76+E77</f>
        <v>224278.6</v>
      </c>
      <c r="F75" s="32">
        <f>F76+F77</f>
        <v>205467.8</v>
      </c>
      <c r="G75" s="16">
        <f t="shared" si="1"/>
        <v>91.6127530669444</v>
      </c>
      <c r="H75" s="33" t="s">
        <v>14</v>
      </c>
    </row>
    <row r="76" spans="1:8" ht="15.75">
      <c r="A76" s="34"/>
      <c r="B76" s="35"/>
      <c r="C76" s="36" t="s">
        <v>15</v>
      </c>
      <c r="D76" s="37">
        <v>1303688</v>
      </c>
      <c r="E76" s="37">
        <v>224278.6</v>
      </c>
      <c r="F76" s="37">
        <v>205467.8</v>
      </c>
      <c r="G76" s="16">
        <f t="shared" si="1"/>
        <v>91.6127530669444</v>
      </c>
      <c r="H76" s="23">
        <f>G76-95</f>
        <v>-3.387246933055593</v>
      </c>
    </row>
    <row r="77" spans="1:8" ht="25.5">
      <c r="A77" s="38"/>
      <c r="B77" s="39"/>
      <c r="C77" s="36" t="s">
        <v>20</v>
      </c>
      <c r="D77" s="37">
        <v>869000</v>
      </c>
      <c r="E77" s="37">
        <v>0</v>
      </c>
      <c r="F77" s="37">
        <v>0</v>
      </c>
      <c r="G77" s="16">
        <v>0</v>
      </c>
      <c r="H77" s="23">
        <f>G77-95</f>
        <v>-95</v>
      </c>
    </row>
    <row r="78" spans="1:8" ht="25.5">
      <c r="A78" s="30" t="s">
        <v>78</v>
      </c>
      <c r="B78" s="31" t="s">
        <v>79</v>
      </c>
      <c r="C78" s="31" t="s">
        <v>80</v>
      </c>
      <c r="D78" s="32">
        <f>D79+D81+D80</f>
        <v>240595.3</v>
      </c>
      <c r="E78" s="32">
        <f>E79+E81+E80</f>
        <v>92810.3</v>
      </c>
      <c r="F78" s="32">
        <f>F79+F81+F80</f>
        <v>58465.9</v>
      </c>
      <c r="G78" s="16">
        <f t="shared" si="1"/>
        <v>62.9950555056928</v>
      </c>
      <c r="H78" s="33" t="s">
        <v>14</v>
      </c>
    </row>
    <row r="79" spans="1:8" ht="15.75">
      <c r="A79" s="34"/>
      <c r="B79" s="35"/>
      <c r="C79" s="36" t="s">
        <v>15</v>
      </c>
      <c r="D79" s="37">
        <v>207842.1</v>
      </c>
      <c r="E79" s="37">
        <v>84628.2</v>
      </c>
      <c r="F79" s="37">
        <v>57462.9</v>
      </c>
      <c r="G79" s="16">
        <f t="shared" si="1"/>
        <v>67.9004161733323</v>
      </c>
      <c r="H79" s="23">
        <f>G79-95</f>
        <v>-27.099583826667697</v>
      </c>
    </row>
    <row r="80" spans="1:8" ht="15.75">
      <c r="A80" s="38"/>
      <c r="B80" s="39"/>
      <c r="C80" s="36" t="s">
        <v>21</v>
      </c>
      <c r="D80" s="37">
        <v>28716.3</v>
      </c>
      <c r="E80" s="37">
        <v>7179.1</v>
      </c>
      <c r="F80" s="37">
        <v>0</v>
      </c>
      <c r="G80" s="16">
        <f t="shared" si="1"/>
        <v>0</v>
      </c>
      <c r="H80" s="23">
        <f>G80-95</f>
        <v>-95</v>
      </c>
    </row>
    <row r="81" spans="1:8" ht="25.5">
      <c r="A81" s="40"/>
      <c r="B81" s="41"/>
      <c r="C81" s="36" t="s">
        <v>20</v>
      </c>
      <c r="D81" s="37">
        <v>4036.9</v>
      </c>
      <c r="E81" s="37">
        <v>1003</v>
      </c>
      <c r="F81" s="37">
        <v>1003</v>
      </c>
      <c r="G81" s="16">
        <f t="shared" si="1"/>
        <v>100</v>
      </c>
      <c r="H81" s="23">
        <f>G81-95</f>
        <v>5</v>
      </c>
    </row>
    <row r="82" spans="1:8" ht="51">
      <c r="A82" s="30" t="s">
        <v>81</v>
      </c>
      <c r="B82" s="31" t="s">
        <v>82</v>
      </c>
      <c r="C82" s="31" t="s">
        <v>83</v>
      </c>
      <c r="D82" s="32">
        <f>D83</f>
        <v>90188</v>
      </c>
      <c r="E82" s="32">
        <f>E83</f>
        <v>3433</v>
      </c>
      <c r="F82" s="32">
        <f>F83</f>
        <v>2176.5</v>
      </c>
      <c r="G82" s="16">
        <f t="shared" si="1"/>
        <v>63.3993591610836</v>
      </c>
      <c r="H82" s="33" t="s">
        <v>14</v>
      </c>
    </row>
    <row r="83" spans="1:8" ht="15.75">
      <c r="A83" s="34"/>
      <c r="B83" s="35"/>
      <c r="C83" s="36" t="s">
        <v>15</v>
      </c>
      <c r="D83" s="37">
        <v>90188</v>
      </c>
      <c r="E83" s="37">
        <v>3433</v>
      </c>
      <c r="F83" s="37">
        <v>2176.5</v>
      </c>
      <c r="G83" s="16">
        <f t="shared" si="1"/>
        <v>63.3993591610836</v>
      </c>
      <c r="H83" s="23">
        <f>G83-95</f>
        <v>-31.600640838916398</v>
      </c>
    </row>
    <row r="84" spans="1:8" ht="38.25">
      <c r="A84" s="30" t="s">
        <v>84</v>
      </c>
      <c r="B84" s="31" t="s">
        <v>85</v>
      </c>
      <c r="C84" s="31" t="s">
        <v>86</v>
      </c>
      <c r="D84" s="32">
        <f>D85+D86</f>
        <v>193894.7</v>
      </c>
      <c r="E84" s="32">
        <f>E85+E86</f>
        <v>34169.5</v>
      </c>
      <c r="F84" s="32">
        <f>F85+F86</f>
        <v>25976.3</v>
      </c>
      <c r="G84" s="16">
        <f t="shared" si="1"/>
        <v>76.02189086758658</v>
      </c>
      <c r="H84" s="33" t="s">
        <v>14</v>
      </c>
    </row>
    <row r="85" spans="1:8" ht="15.75">
      <c r="A85" s="34"/>
      <c r="B85" s="35"/>
      <c r="C85" s="36" t="s">
        <v>15</v>
      </c>
      <c r="D85" s="37">
        <v>181024.7</v>
      </c>
      <c r="E85" s="37">
        <v>34169.5</v>
      </c>
      <c r="F85" s="37">
        <v>25976.3</v>
      </c>
      <c r="G85" s="16">
        <f t="shared" si="1"/>
        <v>76.02189086758658</v>
      </c>
      <c r="H85" s="23">
        <f>G85-95</f>
        <v>-18.978109132413422</v>
      </c>
    </row>
    <row r="86" spans="1:8" ht="25.5">
      <c r="A86" s="40"/>
      <c r="B86" s="41"/>
      <c r="C86" s="36" t="s">
        <v>20</v>
      </c>
      <c r="D86" s="37">
        <v>12870</v>
      </c>
      <c r="E86" s="37">
        <v>0</v>
      </c>
      <c r="F86" s="37">
        <v>0</v>
      </c>
      <c r="G86" s="16">
        <v>0</v>
      </c>
      <c r="H86" s="23">
        <f>G86-95</f>
        <v>-95</v>
      </c>
    </row>
    <row r="87" spans="1:8" ht="38.25">
      <c r="A87" s="30" t="s">
        <v>87</v>
      </c>
      <c r="B87" s="31" t="s">
        <v>88</v>
      </c>
      <c r="C87" s="31" t="s">
        <v>89</v>
      </c>
      <c r="D87" s="32">
        <f>D88+D90+D89</f>
        <v>199993.3</v>
      </c>
      <c r="E87" s="32">
        <f>E88+E90+E89</f>
        <v>17721.600000000002</v>
      </c>
      <c r="F87" s="32">
        <f>F88+F90+F89</f>
        <v>15119.7</v>
      </c>
      <c r="G87" s="16">
        <f t="shared" si="1"/>
        <v>85.31791711809316</v>
      </c>
      <c r="H87" s="33" t="s">
        <v>14</v>
      </c>
    </row>
    <row r="88" spans="1:8" ht="15.75">
      <c r="A88" s="34"/>
      <c r="B88" s="35"/>
      <c r="C88" s="36" t="s">
        <v>15</v>
      </c>
      <c r="D88" s="37">
        <v>198971.3</v>
      </c>
      <c r="E88" s="37">
        <v>17384.9</v>
      </c>
      <c r="F88" s="37">
        <v>14934.1</v>
      </c>
      <c r="G88" s="16">
        <f t="shared" si="1"/>
        <v>85.90270867246863</v>
      </c>
      <c r="H88" s="23">
        <f>G88-95</f>
        <v>-9.097291327531366</v>
      </c>
    </row>
    <row r="89" spans="1:8" ht="25.5">
      <c r="A89" s="38"/>
      <c r="B89" s="39"/>
      <c r="C89" s="36" t="s">
        <v>20</v>
      </c>
      <c r="D89" s="37">
        <v>477.7</v>
      </c>
      <c r="E89" s="37">
        <v>119.4</v>
      </c>
      <c r="F89" s="37">
        <v>14.9</v>
      </c>
      <c r="G89" s="16">
        <f t="shared" si="1"/>
        <v>12.479061976549414</v>
      </c>
      <c r="H89" s="23">
        <f>G89-95</f>
        <v>-82.52093802345058</v>
      </c>
    </row>
    <row r="90" spans="1:8" ht="25.5">
      <c r="A90" s="40"/>
      <c r="B90" s="41"/>
      <c r="C90" s="36" t="s">
        <v>16</v>
      </c>
      <c r="D90" s="37">
        <v>544.3</v>
      </c>
      <c r="E90" s="37">
        <v>217.3</v>
      </c>
      <c r="F90" s="37">
        <v>170.7</v>
      </c>
      <c r="G90" s="16">
        <f t="shared" si="1"/>
        <v>78.55499309710078</v>
      </c>
      <c r="H90" s="23">
        <f>G90-95</f>
        <v>-16.445006902899223</v>
      </c>
    </row>
    <row r="91" spans="1:8" ht="38.25">
      <c r="A91" s="30" t="s">
        <v>90</v>
      </c>
      <c r="B91" s="31" t="s">
        <v>91</v>
      </c>
      <c r="C91" s="31" t="s">
        <v>92</v>
      </c>
      <c r="D91" s="32">
        <f>D92+D93</f>
        <v>78307.29999999999</v>
      </c>
      <c r="E91" s="32">
        <f>E92+E93</f>
        <v>36791.3</v>
      </c>
      <c r="F91" s="32">
        <f>F92+F93</f>
        <v>1680.1</v>
      </c>
      <c r="G91" s="16">
        <f t="shared" si="1"/>
        <v>4.566568726845748</v>
      </c>
      <c r="H91" s="33" t="s">
        <v>14</v>
      </c>
    </row>
    <row r="92" spans="1:8" ht="15.75">
      <c r="A92" s="34"/>
      <c r="B92" s="35"/>
      <c r="C92" s="36" t="s">
        <v>15</v>
      </c>
      <c r="D92" s="37">
        <v>78031.9</v>
      </c>
      <c r="E92" s="37">
        <v>36724.9</v>
      </c>
      <c r="F92" s="37">
        <v>1652.6</v>
      </c>
      <c r="G92" s="16">
        <f t="shared" si="1"/>
        <v>4.499944179562095</v>
      </c>
      <c r="H92" s="23">
        <f>G92-95</f>
        <v>-90.50005582043791</v>
      </c>
    </row>
    <row r="93" spans="1:8" ht="25.5">
      <c r="A93" s="40"/>
      <c r="B93" s="41"/>
      <c r="C93" s="36" t="s">
        <v>20</v>
      </c>
      <c r="D93" s="37">
        <v>275.4</v>
      </c>
      <c r="E93" s="37">
        <v>66.4</v>
      </c>
      <c r="F93" s="37">
        <v>27.5</v>
      </c>
      <c r="G93" s="16">
        <f t="shared" si="1"/>
        <v>41.41566265060241</v>
      </c>
      <c r="H93" s="23">
        <f>G93-95</f>
        <v>-53.58433734939759</v>
      </c>
    </row>
    <row r="94" spans="1:8" ht="25.5">
      <c r="A94" s="30" t="s">
        <v>93</v>
      </c>
      <c r="B94" s="31" t="s">
        <v>94</v>
      </c>
      <c r="C94" s="31" t="s">
        <v>95</v>
      </c>
      <c r="D94" s="32">
        <f>D95</f>
        <v>904</v>
      </c>
      <c r="E94" s="32">
        <f>E95</f>
        <v>223.3</v>
      </c>
      <c r="F94" s="32">
        <f>F95</f>
        <v>200.7</v>
      </c>
      <c r="G94" s="16">
        <f t="shared" si="1"/>
        <v>89.87908643081056</v>
      </c>
      <c r="H94" s="33" t="s">
        <v>14</v>
      </c>
    </row>
    <row r="95" spans="1:8" ht="25.5">
      <c r="A95" s="51"/>
      <c r="B95" s="52"/>
      <c r="C95" s="36" t="s">
        <v>20</v>
      </c>
      <c r="D95" s="37">
        <v>904</v>
      </c>
      <c r="E95" s="37">
        <v>223.3</v>
      </c>
      <c r="F95" s="37">
        <v>200.7</v>
      </c>
      <c r="G95" s="16">
        <f t="shared" si="1"/>
        <v>89.87908643081056</v>
      </c>
      <c r="H95" s="23">
        <f>G95-95</f>
        <v>-5.12091356918944</v>
      </c>
    </row>
    <row r="96" spans="1:8" ht="25.5">
      <c r="A96" s="30" t="s">
        <v>96</v>
      </c>
      <c r="B96" s="31" t="s">
        <v>97</v>
      </c>
      <c r="C96" s="31" t="s">
        <v>98</v>
      </c>
      <c r="D96" s="32">
        <f>D97</f>
        <v>1075</v>
      </c>
      <c r="E96" s="32">
        <f>E97</f>
        <v>263.6</v>
      </c>
      <c r="F96" s="32">
        <f>F97</f>
        <v>263.2</v>
      </c>
      <c r="G96" s="16">
        <f t="shared" si="1"/>
        <v>99.8482549317147</v>
      </c>
      <c r="H96" s="33" t="s">
        <v>14</v>
      </c>
    </row>
    <row r="97" spans="1:8" ht="25.5">
      <c r="A97" s="40"/>
      <c r="B97" s="41"/>
      <c r="C97" s="36" t="s">
        <v>20</v>
      </c>
      <c r="D97" s="37">
        <v>1075</v>
      </c>
      <c r="E97" s="37">
        <v>263.6</v>
      </c>
      <c r="F97" s="37">
        <v>263.2</v>
      </c>
      <c r="G97" s="16">
        <f t="shared" si="1"/>
        <v>99.8482549317147</v>
      </c>
      <c r="H97" s="23">
        <f>G97-95</f>
        <v>4.848254931714706</v>
      </c>
    </row>
    <row r="98" spans="1:8" ht="38.25">
      <c r="A98" s="30" t="s">
        <v>99</v>
      </c>
      <c r="B98" s="31" t="s">
        <v>100</v>
      </c>
      <c r="C98" s="31" t="s">
        <v>101</v>
      </c>
      <c r="D98" s="32">
        <f>D99</f>
        <v>1075</v>
      </c>
      <c r="E98" s="32">
        <f>E99</f>
        <v>255.4</v>
      </c>
      <c r="F98" s="32">
        <f>F99</f>
        <v>184.8</v>
      </c>
      <c r="G98" s="16">
        <f t="shared" si="1"/>
        <v>72.35708692247455</v>
      </c>
      <c r="H98" s="33" t="s">
        <v>14</v>
      </c>
    </row>
    <row r="99" spans="1:8" ht="25.5">
      <c r="A99" s="40"/>
      <c r="B99" s="41"/>
      <c r="C99" s="36" t="s">
        <v>20</v>
      </c>
      <c r="D99" s="37">
        <v>1075</v>
      </c>
      <c r="E99" s="37">
        <v>255.4</v>
      </c>
      <c r="F99" s="37">
        <v>184.8</v>
      </c>
      <c r="G99" s="16">
        <f t="shared" si="1"/>
        <v>72.35708692247455</v>
      </c>
      <c r="H99" s="23">
        <f>G99-95</f>
        <v>-22.64291307752545</v>
      </c>
    </row>
    <row r="100" spans="1:8" ht="25.5">
      <c r="A100" s="30" t="s">
        <v>102</v>
      </c>
      <c r="B100" s="31" t="s">
        <v>103</v>
      </c>
      <c r="C100" s="31" t="s">
        <v>104</v>
      </c>
      <c r="D100" s="32">
        <f>D101</f>
        <v>1702</v>
      </c>
      <c r="E100" s="32">
        <f>E101</f>
        <v>420</v>
      </c>
      <c r="F100" s="32">
        <f>F101</f>
        <v>199.4</v>
      </c>
      <c r="G100" s="16">
        <f t="shared" si="1"/>
        <v>47.476190476190474</v>
      </c>
      <c r="H100" s="33" t="s">
        <v>14</v>
      </c>
    </row>
    <row r="101" spans="1:8" ht="25.5">
      <c r="A101" s="40"/>
      <c r="B101" s="41"/>
      <c r="C101" s="36" t="s">
        <v>20</v>
      </c>
      <c r="D101" s="37">
        <v>1702</v>
      </c>
      <c r="E101" s="37">
        <v>420</v>
      </c>
      <c r="F101" s="37">
        <v>199.4</v>
      </c>
      <c r="G101" s="16">
        <f t="shared" si="1"/>
        <v>47.476190476190474</v>
      </c>
      <c r="H101" s="23">
        <f>G101-95</f>
        <v>-47.523809523809526</v>
      </c>
    </row>
    <row r="102" spans="1:8" ht="38.25">
      <c r="A102" s="30" t="s">
        <v>105</v>
      </c>
      <c r="B102" s="31" t="s">
        <v>106</v>
      </c>
      <c r="C102" s="31" t="s">
        <v>107</v>
      </c>
      <c r="D102" s="32">
        <f>D103</f>
        <v>1075</v>
      </c>
      <c r="E102" s="32">
        <f>E103</f>
        <v>265.4</v>
      </c>
      <c r="F102" s="32">
        <f>F103</f>
        <v>264.1</v>
      </c>
      <c r="G102" s="16">
        <f t="shared" si="1"/>
        <v>99.51017332328563</v>
      </c>
      <c r="H102" s="33" t="s">
        <v>14</v>
      </c>
    </row>
    <row r="103" spans="1:8" ht="25.5">
      <c r="A103" s="40"/>
      <c r="B103" s="41"/>
      <c r="C103" s="36" t="s">
        <v>20</v>
      </c>
      <c r="D103" s="37">
        <v>1075</v>
      </c>
      <c r="E103" s="37">
        <v>265.4</v>
      </c>
      <c r="F103" s="37">
        <v>264.1</v>
      </c>
      <c r="G103" s="16">
        <f t="shared" si="1"/>
        <v>99.51017332328563</v>
      </c>
      <c r="H103" s="23">
        <f>G103-95</f>
        <v>4.510173323285628</v>
      </c>
    </row>
    <row r="104" spans="1:8" ht="25.5">
      <c r="A104" s="30" t="s">
        <v>108</v>
      </c>
      <c r="B104" s="31" t="s">
        <v>109</v>
      </c>
      <c r="C104" s="31" t="s">
        <v>110</v>
      </c>
      <c r="D104" s="32">
        <v>990</v>
      </c>
      <c r="E104" s="32">
        <f>E105</f>
        <v>254.5</v>
      </c>
      <c r="F104" s="32">
        <f>F105</f>
        <v>221.4</v>
      </c>
      <c r="G104" s="16">
        <f t="shared" si="1"/>
        <v>86.99410609037328</v>
      </c>
      <c r="H104" s="33" t="s">
        <v>14</v>
      </c>
    </row>
    <row r="105" spans="1:8" ht="25.5">
      <c r="A105" s="40"/>
      <c r="B105" s="41"/>
      <c r="C105" s="36" t="s">
        <v>20</v>
      </c>
      <c r="D105" s="37">
        <v>990</v>
      </c>
      <c r="E105" s="37">
        <v>254.5</v>
      </c>
      <c r="F105" s="37">
        <v>221.4</v>
      </c>
      <c r="G105" s="16">
        <f t="shared" si="1"/>
        <v>86.99410609037328</v>
      </c>
      <c r="H105" s="23">
        <f>G105-95</f>
        <v>-8.005893909626721</v>
      </c>
    </row>
    <row r="106" spans="1:8" ht="38.25">
      <c r="A106" s="30" t="s">
        <v>111</v>
      </c>
      <c r="B106" s="31" t="s">
        <v>112</v>
      </c>
      <c r="C106" s="31" t="s">
        <v>113</v>
      </c>
      <c r="D106" s="32">
        <f>D107</f>
        <v>990</v>
      </c>
      <c r="E106" s="32">
        <f>E107</f>
        <v>235</v>
      </c>
      <c r="F106" s="32">
        <f>F107</f>
        <v>201.2</v>
      </c>
      <c r="G106" s="16">
        <f t="shared" si="1"/>
        <v>85.61702127659574</v>
      </c>
      <c r="H106" s="33" t="s">
        <v>14</v>
      </c>
    </row>
    <row r="107" spans="1:8" ht="25.5">
      <c r="A107" s="40"/>
      <c r="B107" s="41"/>
      <c r="C107" s="36" t="s">
        <v>20</v>
      </c>
      <c r="D107" s="37">
        <v>990</v>
      </c>
      <c r="E107" s="37">
        <v>235</v>
      </c>
      <c r="F107" s="37">
        <v>201.2</v>
      </c>
      <c r="G107" s="16">
        <f t="shared" si="1"/>
        <v>85.61702127659574</v>
      </c>
      <c r="H107" s="23">
        <f>G107-95</f>
        <v>-9.382978723404264</v>
      </c>
    </row>
    <row r="108" spans="1:8" ht="15.75">
      <c r="A108" s="30" t="s">
        <v>114</v>
      </c>
      <c r="B108" s="31" t="s">
        <v>115</v>
      </c>
      <c r="C108" s="31" t="s">
        <v>116</v>
      </c>
      <c r="D108" s="32">
        <f>D109+D110+D112+D111</f>
        <v>537530.2999999999</v>
      </c>
      <c r="E108" s="32">
        <f>E109+E110+E112+E111</f>
        <v>152133.69999999998</v>
      </c>
      <c r="F108" s="32">
        <f>F109+F110+F112+F111</f>
        <v>72021.7</v>
      </c>
      <c r="G108" s="16">
        <f t="shared" si="1"/>
        <v>47.34105592646468</v>
      </c>
      <c r="H108" s="33" t="s">
        <v>14</v>
      </c>
    </row>
    <row r="109" spans="1:8" ht="15.75">
      <c r="A109" s="34"/>
      <c r="B109" s="35"/>
      <c r="C109" s="36" t="s">
        <v>15</v>
      </c>
      <c r="D109" s="37">
        <v>531064.1</v>
      </c>
      <c r="E109" s="37">
        <v>150013</v>
      </c>
      <c r="F109" s="37">
        <v>71699.5</v>
      </c>
      <c r="G109" s="16">
        <f t="shared" si="1"/>
        <v>47.79552438788638</v>
      </c>
      <c r="H109" s="23">
        <f>G109-95</f>
        <v>-47.20447561211362</v>
      </c>
    </row>
    <row r="110" spans="1:8" ht="15.75">
      <c r="A110" s="38"/>
      <c r="B110" s="39"/>
      <c r="C110" s="36" t="s">
        <v>21</v>
      </c>
      <c r="D110" s="37">
        <v>3205.1</v>
      </c>
      <c r="E110" s="37">
        <v>1318.5</v>
      </c>
      <c r="F110" s="37">
        <v>125.7</v>
      </c>
      <c r="G110" s="16">
        <f t="shared" si="1"/>
        <v>9.533560864618886</v>
      </c>
      <c r="H110" s="23">
        <f>G110-95</f>
        <v>-85.46643913538111</v>
      </c>
    </row>
    <row r="111" spans="1:8" ht="25.5">
      <c r="A111" s="38"/>
      <c r="B111" s="39"/>
      <c r="C111" s="36" t="s">
        <v>20</v>
      </c>
      <c r="D111" s="37">
        <v>2751</v>
      </c>
      <c r="E111" s="37">
        <v>669.9</v>
      </c>
      <c r="F111" s="37">
        <v>137.7</v>
      </c>
      <c r="G111" s="16">
        <f t="shared" si="1"/>
        <v>20.555306762203312</v>
      </c>
      <c r="H111" s="23">
        <f>G111-95</f>
        <v>-74.44469323779668</v>
      </c>
    </row>
    <row r="112" spans="1:8" ht="25.5">
      <c r="A112" s="40"/>
      <c r="B112" s="41"/>
      <c r="C112" s="36" t="s">
        <v>16</v>
      </c>
      <c r="D112" s="37">
        <v>510.1</v>
      </c>
      <c r="E112" s="37">
        <v>132.3</v>
      </c>
      <c r="F112" s="37">
        <v>58.8</v>
      </c>
      <c r="G112" s="16">
        <f t="shared" si="1"/>
        <v>44.444444444444436</v>
      </c>
      <c r="H112" s="23">
        <f>G112-95</f>
        <v>-50.555555555555564</v>
      </c>
    </row>
    <row r="113" spans="1:8" ht="38.25">
      <c r="A113" s="30" t="s">
        <v>117</v>
      </c>
      <c r="B113" s="31" t="s">
        <v>118</v>
      </c>
      <c r="C113" s="31" t="s">
        <v>119</v>
      </c>
      <c r="D113" s="32">
        <f>D114+D115</f>
        <v>104880.6</v>
      </c>
      <c r="E113" s="32">
        <f>E114+E115</f>
        <v>16566</v>
      </c>
      <c r="F113" s="32">
        <f>F114+F115</f>
        <v>12191.5</v>
      </c>
      <c r="G113" s="16">
        <f t="shared" si="1"/>
        <v>73.59350476880357</v>
      </c>
      <c r="H113" s="33" t="s">
        <v>14</v>
      </c>
    </row>
    <row r="114" spans="1:8" ht="15.75">
      <c r="A114" s="34"/>
      <c r="B114" s="35"/>
      <c r="C114" s="36" t="s">
        <v>15</v>
      </c>
      <c r="D114" s="37">
        <v>101112.8</v>
      </c>
      <c r="E114" s="37">
        <v>15509.2</v>
      </c>
      <c r="F114" s="37">
        <v>11587.7</v>
      </c>
      <c r="G114" s="16">
        <f t="shared" si="1"/>
        <v>74.7150078662987</v>
      </c>
      <c r="H114" s="23">
        <f>G114-95</f>
        <v>-20.284992133701294</v>
      </c>
    </row>
    <row r="115" spans="1:8" ht="25.5">
      <c r="A115" s="40"/>
      <c r="B115" s="41"/>
      <c r="C115" s="36" t="s">
        <v>16</v>
      </c>
      <c r="D115" s="37">
        <v>3767.8</v>
      </c>
      <c r="E115" s="37">
        <v>1056.8</v>
      </c>
      <c r="F115" s="37">
        <v>603.8</v>
      </c>
      <c r="G115" s="16">
        <f t="shared" si="1"/>
        <v>57.13474640423921</v>
      </c>
      <c r="H115" s="23">
        <f>G115-95</f>
        <v>-37.86525359576079</v>
      </c>
    </row>
    <row r="116" spans="1:8" ht="25.5">
      <c r="A116" s="30" t="s">
        <v>120</v>
      </c>
      <c r="B116" s="31" t="s">
        <v>121</v>
      </c>
      <c r="C116" s="31" t="s">
        <v>122</v>
      </c>
      <c r="D116" s="32">
        <f>D117</f>
        <v>20116.6</v>
      </c>
      <c r="E116" s="32">
        <f>E117</f>
        <v>3342.1</v>
      </c>
      <c r="F116" s="32">
        <f>F117</f>
        <v>2453.7</v>
      </c>
      <c r="G116" s="16">
        <f t="shared" si="1"/>
        <v>73.41791089434786</v>
      </c>
      <c r="H116" s="33" t="s">
        <v>14</v>
      </c>
    </row>
    <row r="117" spans="1:8" ht="15.75">
      <c r="A117" s="34"/>
      <c r="B117" s="35"/>
      <c r="C117" s="36" t="s">
        <v>15</v>
      </c>
      <c r="D117" s="37">
        <v>20116.6</v>
      </c>
      <c r="E117" s="37">
        <v>3342.1</v>
      </c>
      <c r="F117" s="37">
        <v>2453.7</v>
      </c>
      <c r="G117" s="16">
        <f t="shared" si="1"/>
        <v>73.41791089434786</v>
      </c>
      <c r="H117" s="23">
        <f>G117-95</f>
        <v>-21.582089105652145</v>
      </c>
    </row>
    <row r="118" spans="1:8" ht="25.5">
      <c r="A118" s="30" t="s">
        <v>123</v>
      </c>
      <c r="B118" s="31" t="s">
        <v>124</v>
      </c>
      <c r="C118" s="31" t="s">
        <v>125</v>
      </c>
      <c r="D118" s="32">
        <f>D119</f>
        <v>4442.9</v>
      </c>
      <c r="E118" s="32">
        <f>E119</f>
        <v>1106.6</v>
      </c>
      <c r="F118" s="32">
        <f>F119</f>
        <v>952.9</v>
      </c>
      <c r="G118" s="16">
        <f t="shared" si="1"/>
        <v>86.11060907283571</v>
      </c>
      <c r="H118" s="33" t="s">
        <v>14</v>
      </c>
    </row>
    <row r="119" spans="1:8" ht="15.75">
      <c r="A119" s="34"/>
      <c r="B119" s="35"/>
      <c r="C119" s="36" t="s">
        <v>15</v>
      </c>
      <c r="D119" s="37">
        <v>4442.9</v>
      </c>
      <c r="E119" s="37">
        <v>1106.6</v>
      </c>
      <c r="F119" s="37">
        <v>952.9</v>
      </c>
      <c r="G119" s="16">
        <f t="shared" si="1"/>
        <v>86.11060907283571</v>
      </c>
      <c r="H119" s="23">
        <f>G119-95</f>
        <v>-8.889390927164285</v>
      </c>
    </row>
    <row r="120" spans="1:8" ht="15.75">
      <c r="A120" s="30" t="s">
        <v>126</v>
      </c>
      <c r="B120" s="31" t="s">
        <v>127</v>
      </c>
      <c r="C120" s="31" t="s">
        <v>128</v>
      </c>
      <c r="D120" s="32">
        <f>D121</f>
        <v>119959.5</v>
      </c>
      <c r="E120" s="32">
        <f>E121</f>
        <v>24630.3</v>
      </c>
      <c r="F120" s="32">
        <f>F121</f>
        <v>16285.3</v>
      </c>
      <c r="G120" s="16">
        <f t="shared" si="1"/>
        <v>66.11896728825877</v>
      </c>
      <c r="H120" s="33" t="s">
        <v>14</v>
      </c>
    </row>
    <row r="121" spans="1:8" ht="15.75">
      <c r="A121" s="53"/>
      <c r="B121" s="54"/>
      <c r="C121" s="36" t="s">
        <v>15</v>
      </c>
      <c r="D121" s="37">
        <v>119959.5</v>
      </c>
      <c r="E121" s="37">
        <v>24630.3</v>
      </c>
      <c r="F121" s="37">
        <v>16285.3</v>
      </c>
      <c r="G121" s="16">
        <f t="shared" si="1"/>
        <v>66.11896728825877</v>
      </c>
      <c r="H121" s="23">
        <f>G121-95</f>
        <v>-28.881032711741227</v>
      </c>
    </row>
    <row r="122" spans="1:8" ht="38.25">
      <c r="A122" s="30" t="s">
        <v>129</v>
      </c>
      <c r="B122" s="31" t="s">
        <v>130</v>
      </c>
      <c r="C122" s="31" t="s">
        <v>131</v>
      </c>
      <c r="D122" s="32">
        <f>D123+D124+D125</f>
        <v>427658.8</v>
      </c>
      <c r="E122" s="32">
        <f>E123+E124+E125</f>
        <v>142332.9</v>
      </c>
      <c r="F122" s="32">
        <f>F123+F124+F125</f>
        <v>45318.1</v>
      </c>
      <c r="G122" s="16">
        <f t="shared" si="1"/>
        <v>31.839511455187104</v>
      </c>
      <c r="H122" s="33" t="s">
        <v>14</v>
      </c>
    </row>
    <row r="123" spans="1:8" ht="15.75">
      <c r="A123" s="34"/>
      <c r="B123" s="35"/>
      <c r="C123" s="36" t="s">
        <v>15</v>
      </c>
      <c r="D123" s="37">
        <v>287078.8</v>
      </c>
      <c r="E123" s="37">
        <v>37983.3</v>
      </c>
      <c r="F123" s="37">
        <v>23149</v>
      </c>
      <c r="G123" s="16">
        <f t="shared" si="1"/>
        <v>60.94520486634916</v>
      </c>
      <c r="H123" s="23">
        <f>G123-95</f>
        <v>-34.05479513365084</v>
      </c>
    </row>
    <row r="124" spans="1:8" ht="15.75">
      <c r="A124" s="38"/>
      <c r="B124" s="39"/>
      <c r="C124" s="36" t="s">
        <v>21</v>
      </c>
      <c r="D124" s="37">
        <v>117175</v>
      </c>
      <c r="E124" s="37">
        <v>80944.7</v>
      </c>
      <c r="F124" s="37">
        <v>22169.1</v>
      </c>
      <c r="G124" s="16">
        <f t="shared" si="1"/>
        <v>27.38795745737522</v>
      </c>
      <c r="H124" s="23">
        <f>G124-95</f>
        <v>-67.61204254262478</v>
      </c>
    </row>
    <row r="125" spans="1:8" ht="25.5">
      <c r="A125" s="40"/>
      <c r="B125" s="41"/>
      <c r="C125" s="36" t="s">
        <v>20</v>
      </c>
      <c r="D125" s="37">
        <v>23405</v>
      </c>
      <c r="E125" s="37">
        <v>23404.9</v>
      </c>
      <c r="F125" s="37">
        <v>0</v>
      </c>
      <c r="G125" s="16">
        <f t="shared" si="1"/>
        <v>0</v>
      </c>
      <c r="H125" s="23">
        <f>G125-95</f>
        <v>-95</v>
      </c>
    </row>
    <row r="126" spans="1:8" ht="38.25">
      <c r="A126" s="30" t="s">
        <v>132</v>
      </c>
      <c r="B126" s="31" t="s">
        <v>133</v>
      </c>
      <c r="C126" s="31" t="s">
        <v>134</v>
      </c>
      <c r="D126" s="32">
        <f>D127</f>
        <v>64929.6</v>
      </c>
      <c r="E126" s="32">
        <f>E127</f>
        <v>6444.9</v>
      </c>
      <c r="F126" s="32">
        <f>F127</f>
        <v>5722.6</v>
      </c>
      <c r="G126" s="16">
        <f t="shared" si="1"/>
        <v>88.7926887926888</v>
      </c>
      <c r="H126" s="33" t="s">
        <v>14</v>
      </c>
    </row>
    <row r="127" spans="1:8" ht="15.75">
      <c r="A127" s="49"/>
      <c r="B127" s="50"/>
      <c r="C127" s="55" t="s">
        <v>15</v>
      </c>
      <c r="D127" s="37">
        <v>64929.6</v>
      </c>
      <c r="E127" s="37">
        <v>6444.9</v>
      </c>
      <c r="F127" s="37">
        <v>5722.6</v>
      </c>
      <c r="G127" s="16">
        <f t="shared" si="1"/>
        <v>88.7926887926888</v>
      </c>
      <c r="H127" s="23">
        <f>G127-95</f>
        <v>-6.207311207311193</v>
      </c>
    </row>
    <row r="128" spans="1:8" ht="31.5" customHeight="1">
      <c r="A128" s="56" t="s">
        <v>135</v>
      </c>
      <c r="B128" s="56"/>
      <c r="C128" s="56"/>
      <c r="D128" s="22">
        <v>89387.6</v>
      </c>
      <c r="E128" s="57" t="s">
        <v>14</v>
      </c>
      <c r="F128" s="57" t="s">
        <v>14</v>
      </c>
      <c r="G128" s="57" t="s">
        <v>14</v>
      </c>
      <c r="H128" s="57" t="s">
        <v>14</v>
      </c>
    </row>
    <row r="129" spans="1:8" ht="27.75" customHeight="1">
      <c r="A129" s="58" t="s">
        <v>136</v>
      </c>
      <c r="B129" s="88"/>
      <c r="C129" s="59"/>
      <c r="D129" s="61">
        <f>D131+D132+D133+D134</f>
        <v>18088814.499999996</v>
      </c>
      <c r="E129" s="61">
        <f>E131+E132+E133+E134</f>
        <v>3148258.6000000006</v>
      </c>
      <c r="F129" s="61">
        <f>F131+F132+F133+F134</f>
        <v>2490678.000000001</v>
      </c>
      <c r="G129" s="44">
        <f t="shared" si="1"/>
        <v>79.1128784655746</v>
      </c>
      <c r="H129" s="62">
        <f>G129-95</f>
        <v>-15.887121534425404</v>
      </c>
    </row>
    <row r="130" spans="1:8" ht="15.75">
      <c r="A130" s="63"/>
      <c r="B130" s="64"/>
      <c r="C130" s="60" t="s">
        <v>137</v>
      </c>
      <c r="D130" s="65"/>
      <c r="E130" s="65"/>
      <c r="F130" s="65"/>
      <c r="G130" s="44"/>
      <c r="H130" s="62"/>
    </row>
    <row r="131" spans="1:8" ht="15.75">
      <c r="A131" s="66"/>
      <c r="B131" s="67"/>
      <c r="C131" s="60" t="s">
        <v>15</v>
      </c>
      <c r="D131" s="61">
        <f>D6+D9+D13+D19+D22+D25+D30+D34+D36+D41+D45+D49+D53+D57+D61+D65+D69+D73+D76+D79+D83+D85+D88+D92+D109+D114+D117+D119+D121+D123+D127</f>
        <v>12772961.299999999</v>
      </c>
      <c r="E131" s="61">
        <f>E6+E9+E13+E19+E22+E25+E30+E34+E36+E41+E45+E49+E53+E57+E61+E65+E69+E73+E76+E79+E83+E85+E88+E92+E109+E114+E117+E119+E121+E123+E127</f>
        <v>2368460.7</v>
      </c>
      <c r="F131" s="61">
        <f>F6+F9+F13+F19+F22+F25+F30+F34+F36+F41+F45+F49+F53+F57+F61+F65+F69+F73+F76+F79+F83+F85+F88+F92+F109+F114+F117+F119+F121+F123+F127</f>
        <v>1880737.4000000004</v>
      </c>
      <c r="G131" s="44">
        <f t="shared" si="1"/>
        <v>79.40758316150233</v>
      </c>
      <c r="H131" s="62">
        <f>G131-95</f>
        <v>-15.59241683849767</v>
      </c>
    </row>
    <row r="132" spans="1:8" ht="15.75">
      <c r="A132" s="66"/>
      <c r="B132" s="67"/>
      <c r="C132" s="60" t="s">
        <v>21</v>
      </c>
      <c r="D132" s="61">
        <f>D11+D26+D37+D42+D46+D50+D54+D80+D58+D62+D66+D70+D110+D124</f>
        <v>484970.99999999994</v>
      </c>
      <c r="E132" s="61">
        <f>E11+E26+E37+E42+E46+E50+E54+E80+E58+E62+E66+E70+E110+E124</f>
        <v>170751.7</v>
      </c>
      <c r="F132" s="61">
        <f>F11+F26+F37+F42+F46+F50+F54+F80+F58+F62+F66+F70+F110+F124</f>
        <v>71577.09999999999</v>
      </c>
      <c r="G132" s="44">
        <f t="shared" si="1"/>
        <v>41.91882130602506</v>
      </c>
      <c r="H132" s="62">
        <f>G132-95</f>
        <v>-53.08117869397494</v>
      </c>
    </row>
    <row r="133" spans="1:8" ht="25.5">
      <c r="A133" s="66"/>
      <c r="B133" s="67"/>
      <c r="C133" s="60" t="s">
        <v>20</v>
      </c>
      <c r="D133" s="61">
        <f>D10+D27+D31+D38+D43+D47+D51+D55+D59+D63+D67+D71+D74+D77+D81+D86+D89+D93+D95+D97+D99+D101+D103+D105+D107+D111+D125+D128</f>
        <v>3647452.5</v>
      </c>
      <c r="E133" s="61">
        <f>E10+E27+E31+E38+E43+E47+E51+E55+E59+E63+E67+E71+E74+E77+E81+E89+E93+E95+E97+E99+E101+E103+E105+E107+E111+E125</f>
        <v>378185.2000000001</v>
      </c>
      <c r="F133" s="61">
        <f>F10+F27+F31+F38+F43+F47+F51+F55+F59+F63+F67+F71+F74+F77+F81+F89+F93+F95+F97+F99+F101+F103+F105+F107+F111+F125</f>
        <v>362625.80000000005</v>
      </c>
      <c r="G133" s="44">
        <f t="shared" si="1"/>
        <v>95.88577236761246</v>
      </c>
      <c r="H133" s="62">
        <f>G133-95</f>
        <v>0.8857723676124607</v>
      </c>
    </row>
    <row r="134" spans="1:8" ht="25.5">
      <c r="A134" s="68"/>
      <c r="B134" s="69"/>
      <c r="C134" s="60" t="s">
        <v>16</v>
      </c>
      <c r="D134" s="61">
        <f>D7+D20+D23+D28+D32+D39+D90+D112+D115</f>
        <v>1183429.7000000002</v>
      </c>
      <c r="E134" s="61">
        <f>E7+E20+E23+E28+E32+E39+E90+E112+E115</f>
        <v>230860.99999999997</v>
      </c>
      <c r="F134" s="61">
        <f>F7+F20+F23+F28+F32+F39+F90+F112+F115</f>
        <v>175737.7</v>
      </c>
      <c r="G134" s="44">
        <f aca="true" t="shared" si="2" ref="G134:G140">SUM(F134/E134)*100</f>
        <v>76.1227318602969</v>
      </c>
      <c r="H134" s="62">
        <f>G134-95</f>
        <v>-18.877268139703105</v>
      </c>
    </row>
    <row r="135" spans="1:8" ht="15.75" customHeight="1">
      <c r="A135" s="70" t="s">
        <v>138</v>
      </c>
      <c r="B135" s="89"/>
      <c r="C135" s="71"/>
      <c r="D135" s="72">
        <f>D137+D138+D139+D140</f>
        <v>18346506.099999998</v>
      </c>
      <c r="E135" s="72">
        <f>E137+E138+E139+E140</f>
        <v>3190949.8000000007</v>
      </c>
      <c r="F135" s="72">
        <f>F137+F138+F139+F140</f>
        <v>2498289.000000001</v>
      </c>
      <c r="G135" s="44">
        <f t="shared" si="2"/>
        <v>78.29295841633109</v>
      </c>
      <c r="H135" s="62">
        <f>G135-95</f>
        <v>-16.70704158366891</v>
      </c>
    </row>
    <row r="136" spans="1:8" ht="15.75">
      <c r="A136" s="73"/>
      <c r="B136" s="74"/>
      <c r="C136" s="75" t="s">
        <v>137</v>
      </c>
      <c r="D136" s="76"/>
      <c r="E136" s="76"/>
      <c r="F136" s="77"/>
      <c r="G136" s="44"/>
      <c r="H136" s="78"/>
    </row>
    <row r="137" spans="1:8" ht="27">
      <c r="A137" s="79"/>
      <c r="B137" s="80"/>
      <c r="C137" s="81" t="s">
        <v>26</v>
      </c>
      <c r="D137" s="82">
        <f>D131+D15+D16+D17</f>
        <v>13030652.899999999</v>
      </c>
      <c r="E137" s="82">
        <f>E131+E15+E16+E17</f>
        <v>2411151.9000000004</v>
      </c>
      <c r="F137" s="82">
        <f>F131+F15+F16+F17</f>
        <v>1888348.4000000004</v>
      </c>
      <c r="G137" s="44">
        <f t="shared" si="2"/>
        <v>78.3172723377569</v>
      </c>
      <c r="H137" s="78">
        <f>G137-95</f>
        <v>-16.682727662243096</v>
      </c>
    </row>
    <row r="138" spans="1:8" ht="15.75">
      <c r="A138" s="79"/>
      <c r="B138" s="80"/>
      <c r="C138" s="81" t="s">
        <v>21</v>
      </c>
      <c r="D138" s="82">
        <f aca="true" t="shared" si="3" ref="D138:F140">D132</f>
        <v>484970.99999999994</v>
      </c>
      <c r="E138" s="82">
        <f t="shared" si="3"/>
        <v>170751.7</v>
      </c>
      <c r="F138" s="82">
        <f t="shared" si="3"/>
        <v>71577.09999999999</v>
      </c>
      <c r="G138" s="44">
        <f t="shared" si="2"/>
        <v>41.91882130602506</v>
      </c>
      <c r="H138" s="78">
        <f>G138-95</f>
        <v>-53.08117869397494</v>
      </c>
    </row>
    <row r="139" spans="1:8" ht="27">
      <c r="A139" s="79"/>
      <c r="B139" s="80"/>
      <c r="C139" s="81" t="s">
        <v>20</v>
      </c>
      <c r="D139" s="82">
        <f t="shared" si="3"/>
        <v>3647452.5</v>
      </c>
      <c r="E139" s="82">
        <f t="shared" si="3"/>
        <v>378185.2000000001</v>
      </c>
      <c r="F139" s="82">
        <f t="shared" si="3"/>
        <v>362625.80000000005</v>
      </c>
      <c r="G139" s="44">
        <f t="shared" si="2"/>
        <v>95.88577236761246</v>
      </c>
      <c r="H139" s="78">
        <f>G139-95</f>
        <v>0.8857723676124607</v>
      </c>
    </row>
    <row r="140" spans="1:8" ht="27">
      <c r="A140" s="83"/>
      <c r="B140" s="84"/>
      <c r="C140" s="81" t="s">
        <v>16</v>
      </c>
      <c r="D140" s="82">
        <f t="shared" si="3"/>
        <v>1183429.7000000002</v>
      </c>
      <c r="E140" s="82">
        <f t="shared" si="3"/>
        <v>230860.99999999997</v>
      </c>
      <c r="F140" s="82">
        <f t="shared" si="3"/>
        <v>175737.7</v>
      </c>
      <c r="G140" s="44">
        <f t="shared" si="2"/>
        <v>76.1227318602969</v>
      </c>
      <c r="H140" s="78">
        <f>G140-95</f>
        <v>-18.877268139703105</v>
      </c>
    </row>
  </sheetData>
  <mergeCells count="43">
    <mergeCell ref="A136:B140"/>
    <mergeCell ref="A129:C129"/>
    <mergeCell ref="A135:C135"/>
    <mergeCell ref="A127:B127"/>
    <mergeCell ref="A128:C128"/>
    <mergeCell ref="A130:B134"/>
    <mergeCell ref="A114:B115"/>
    <mergeCell ref="A117:B117"/>
    <mergeCell ref="A119:B119"/>
    <mergeCell ref="A123:B125"/>
    <mergeCell ref="A103:B103"/>
    <mergeCell ref="A105:B105"/>
    <mergeCell ref="A107:B107"/>
    <mergeCell ref="A109:B112"/>
    <mergeCell ref="A95:B95"/>
    <mergeCell ref="A97:B97"/>
    <mergeCell ref="A99:B99"/>
    <mergeCell ref="A101:B101"/>
    <mergeCell ref="A83:B83"/>
    <mergeCell ref="A85:B86"/>
    <mergeCell ref="A88:B90"/>
    <mergeCell ref="A92:B93"/>
    <mergeCell ref="A69:B71"/>
    <mergeCell ref="A73:B74"/>
    <mergeCell ref="A76:B77"/>
    <mergeCell ref="A79:B81"/>
    <mergeCell ref="A53:B55"/>
    <mergeCell ref="A57:B59"/>
    <mergeCell ref="A61:B63"/>
    <mergeCell ref="A65:B67"/>
    <mergeCell ref="A36:B39"/>
    <mergeCell ref="A41:B43"/>
    <mergeCell ref="A45:B47"/>
    <mergeCell ref="A49:B51"/>
    <mergeCell ref="A22:B23"/>
    <mergeCell ref="A25:B28"/>
    <mergeCell ref="A30:B32"/>
    <mergeCell ref="A34:B34"/>
    <mergeCell ref="A6:B7"/>
    <mergeCell ref="A9:B11"/>
    <mergeCell ref="A13:B17"/>
    <mergeCell ref="A19:B20"/>
    <mergeCell ref="A2:H2"/>
  </mergeCells>
  <printOptions/>
  <pageMargins left="0.32" right="0.36" top="1" bottom="0.37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Roga i kopita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Новикова</dc:creator>
  <cp:keywords/>
  <dc:description/>
  <cp:lastModifiedBy>Наталия Новикова</cp:lastModifiedBy>
  <cp:lastPrinted>2008-04-15T12:19:09Z</cp:lastPrinted>
  <dcterms:created xsi:type="dcterms:W3CDTF">2008-04-15T12:17:45Z</dcterms:created>
  <dcterms:modified xsi:type="dcterms:W3CDTF">2008-04-15T12:19:59Z</dcterms:modified>
  <cp:category/>
  <cp:version/>
  <cp:contentType/>
  <cp:contentStatus/>
</cp:coreProperties>
</file>