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а 01.02.2024" sheetId="1" r:id="rId1"/>
  </sheets>
  <definedNames>
    <definedName name="_xlfn.IFERROR" hidden="1">#NAME?</definedName>
    <definedName name="_xlnm.Print_Titles" localSheetId="0">'на 01.02.2024'!$5:$5</definedName>
    <definedName name="_xlnm.Print_Area" localSheetId="0">'на 01.02.2024'!$A$1:$K$50</definedName>
  </definedNames>
  <calcPr fullCalcOnLoad="1"/>
</workbook>
</file>

<file path=xl/sharedStrings.xml><?xml version="1.0" encoding="utf-8"?>
<sst xmlns="http://schemas.openxmlformats.org/spreadsheetml/2006/main" count="101" uniqueCount="101">
  <si>
    <t>тыс. руб.</t>
  </si>
  <si>
    <t>Код вида доходов</t>
  </si>
  <si>
    <t>Наименование вида доходов</t>
  </si>
  <si>
    <t>НАЛОГОВЫЕ ДОХОДЫ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</si>
  <si>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</si>
  <si>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</si>
  <si>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</si>
  <si>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</si>
  <si>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</si>
  <si>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</si>
  <si>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</si>
  <si>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</si>
  <si>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</si>
  <si>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</si>
  <si>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</si>
  <si>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</si>
  <si>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</si>
  <si>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</si>
  <si>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</si>
  <si>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</si>
  <si>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</si>
  <si>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</si>
  <si>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</si>
  <si>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 xml:space="preserve">НЕНАЛОГОВЫЕ ДОХОДЫ 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</si>
  <si>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</si>
  <si>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</si>
  <si>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</si>
  <si>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</si>
  <si>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</si>
  <si>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</si>
  <si>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1 11 05034 04 0000 120</t>
  </si>
  <si>
    <t>Доходы от сдачи в аренду объектов нежилого фонда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</si>
  <si>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</si>
  <si>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</si>
  <si>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</si>
  <si>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</si>
  <si>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</si>
  <si>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</si>
  <si>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</si>
  <si>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</si>
  <si>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</si>
  <si>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</si>
  <si>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</si>
  <si>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</si>
  <si>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</si>
  <si>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</si>
  <si>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</si>
  <si>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</si>
  <si>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1 14 01040 04 0000 410</t>
  </si>
  <si>
    <t>Доходы от продажи квартир, находящихся в собственности городских округов</t>
  </si>
  <si>
    <t>1 14 02042 04 0000 000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</si>
  <si>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</si>
  <si>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</si>
  <si>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</si>
  <si>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</si>
  <si>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</si>
  <si>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</si>
  <si>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доходы</t>
  </si>
  <si>
    <t>1 17 15000 00 0000 150</t>
  </si>
  <si>
    <t>Инициативные платежи</t>
  </si>
  <si>
    <t xml:space="preserve">ИТОГО НАЛОГОВЫХ И НЕНАЛОГОВЫХ ДОХОДОВ </t>
  </si>
  <si>
    <t>2 00 00000 00 0000 000</t>
  </si>
  <si>
    <t>БЕЗВОЗМЕЗДНЫЕ ПОСТУПЛЕНИЯ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</si>
  <si>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</si>
  <si>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</si>
  <si>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</si>
  <si>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</si>
  <si>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</si>
  <si>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</si>
  <si>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</si>
  <si>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</si>
  <si>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</si>
  <si>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</si>
  <si>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</si>
  <si>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</si>
  <si>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</si>
  <si>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</si>
  <si>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</si>
  <si>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</si>
  <si>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</si>
  <si>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</si>
  <si>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1 11 05400 04 0000 120</t>
  </si>
  <si>
    <t>1 05 01000 00 0000 110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</si>
  <si>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</si>
  <si>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</si>
  <si>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1 14 06000 04 0000 430</t>
  </si>
  <si>
    <t>1 14 06300 04 0000 430</t>
  </si>
  <si>
    <t xml:space="preserve">Уточненный годовой план 2024 года </t>
  </si>
  <si>
    <t xml:space="preserve">Факт на 01.02.2024г. </t>
  </si>
  <si>
    <t>% исполн. плана 2024 года</t>
  </si>
  <si>
    <t>Откл. факта 2024г. от факта 2023г.</t>
  </si>
  <si>
    <t>Факт 2024г. к факту 2023г.</t>
  </si>
  <si>
    <t>1 14 13040 04 0000 000</t>
  </si>
  <si>
    <t>План января 2024 года</t>
  </si>
  <si>
    <t>Отклонение факта января от плана января 2024 года</t>
  </si>
  <si>
    <t>Исполн. плана января 2024 года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</si>
  <si>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</si>
  <si>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Факт  на 01.02.2023г. (в сопоставимых условиях с 2024г.)</t>
  </si>
  <si>
    <t xml:space="preserve">Оперативный анализ исполнения бюджета города Перми по доходам на 1 февраля 2024 года </t>
  </si>
  <si>
    <t xml:space="preserve">Приложение 1 </t>
  </si>
  <si>
    <t xml:space="preserve"> к пояснительной записке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</si>
</sst>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"/>
    <numFmt numFmtId="165" formatCode="#\ ##0"/>
    <numFmt numFmtId="166" formatCode="_-* #\ ##0.00&quot;р.&quot;_-;\-* #\ ##0.00&quot;р.&quot;_-;_-* \-??&quot;р.&quot;_-;_-@_-"/>
    <numFmt numFmtId="167" formatCode="0.0%"/>
    <numFmt numFmtId="168" formatCode="#,##0.0"/>
    <numFmt numFmtId="169" formatCode="_-* #,##0.00&quot;р.&quot;_-;\-* #,##0.00&quot;р.&quot;_-;_-* \-??&quot;р.&quot;_-;_-@_-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169" fontId="0" fillId="0" borderId="0" applyBorder="0" applyProtection="0">
      <alignment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4" fontId="3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4" fontId="5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68" fontId="4" fillId="0" borderId="0" xfId="0" applyNumberFormat="1" applyFont="1" applyFill="1" applyAlignment="1">
      <alignment horizontal="center" wrapText="1"/>
    </xf>
    <xf numFmtId="168" fontId="0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65" applyNumberFormat="1" applyFont="1" applyFill="1" applyBorder="1" applyAlignment="1" applyProtection="1">
      <alignment horizontal="right" vertical="center" wrapText="1"/>
      <protection/>
    </xf>
    <xf numFmtId="167" fontId="0" fillId="0" borderId="10" xfId="65" applyNumberFormat="1" applyFont="1" applyFill="1" applyBorder="1" applyAlignment="1" applyProtection="1">
      <alignment horizontal="right" wrapText="1"/>
      <protection/>
    </xf>
    <xf numFmtId="168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justify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68" fontId="0" fillId="0" borderId="10" xfId="45" applyNumberFormat="1" applyFont="1" applyFill="1" applyBorder="1" applyAlignment="1" applyProtection="1">
      <alignment horizontal="right" wrapText="1"/>
      <protection/>
    </xf>
    <xf numFmtId="168" fontId="0" fillId="33" borderId="10" xfId="43" applyNumberFormat="1" applyFont="1" applyFill="1" applyBorder="1" applyAlignment="1" applyProtection="1">
      <alignment horizontal="right" wrapText="1"/>
      <protection/>
    </xf>
    <xf numFmtId="168" fontId="0" fillId="33" borderId="10" xfId="43" applyNumberFormat="1" applyFont="1" applyFill="1" applyBorder="1" applyAlignment="1" applyProtection="1">
      <alignment horizontal="right" wrapText="1"/>
      <protection/>
    </xf>
    <xf numFmtId="168" fontId="10" fillId="0" borderId="0" xfId="0" applyNumberFormat="1" applyFont="1" applyFill="1" applyBorder="1" applyAlignment="1">
      <alignment wrapText="1"/>
    </xf>
    <xf numFmtId="168" fontId="2" fillId="0" borderId="10" xfId="43" applyNumberFormat="1" applyFont="1" applyFill="1" applyBorder="1" applyAlignment="1" applyProtection="1">
      <alignment horizontal="center" vertical="center" wrapText="1"/>
      <protection/>
    </xf>
    <xf numFmtId="168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left" wrapText="1"/>
    </xf>
    <xf numFmtId="168" fontId="2" fillId="0" borderId="10" xfId="43" applyNumberFormat="1" applyFont="1" applyFill="1" applyBorder="1" applyAlignment="1" applyProtection="1">
      <alignment horizontal="right" wrapText="1"/>
      <protection/>
    </xf>
    <xf numFmtId="167" fontId="2" fillId="0" borderId="10" xfId="65" applyNumberFormat="1" applyFont="1" applyFill="1" applyBorder="1" applyAlignment="1" applyProtection="1">
      <alignment horizontal="right" wrapText="1"/>
      <protection/>
    </xf>
    <xf numFmtId="167" fontId="0" fillId="0" borderId="10" xfId="65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 horizontal="left" wrapText="1"/>
    </xf>
    <xf numFmtId="168" fontId="11" fillId="0" borderId="10" xfId="43" applyNumberFormat="1" applyFont="1" applyFill="1" applyBorder="1" applyAlignment="1" applyProtection="1">
      <alignment horizontal="right" wrapText="1"/>
      <protection/>
    </xf>
    <xf numFmtId="167" fontId="11" fillId="0" borderId="10" xfId="65" applyNumberFormat="1" applyFont="1" applyFill="1" applyBorder="1" applyAlignment="1" applyProtection="1">
      <alignment horizontal="right" wrapText="1"/>
      <protection/>
    </xf>
    <xf numFmtId="0" fontId="12" fillId="0" borderId="0" xfId="0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3 2" xfId="57"/>
    <cellStyle name="Обычный 3" xfId="58"/>
    <cellStyle name="Обычный 3 2" xfId="59"/>
    <cellStyle name="Обычный 4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2 4" xfId="73"/>
    <cellStyle name="Финансовый 3" xfId="74"/>
    <cellStyle name="Финансовый 3 2" xfId="75"/>
    <cellStyle name="Финансовый 3 3" xfId="76"/>
    <cellStyle name="Финансовый 3 4" xfId="77"/>
    <cellStyle name="Финансовый 4" xfId="78"/>
    <cellStyle name="Финансовый 4 2" xfId="79"/>
    <cellStyle name="Финансовый 4 3" xfId="80"/>
    <cellStyle name="Финансовый 4 4" xfId="81"/>
    <cellStyle name="Финансовый 5" xfId="82"/>
    <cellStyle name="Финансовый 5 2" xfId="83"/>
    <cellStyle name="Финансовый 5 3" xfId="84"/>
    <cellStyle name="Финансовый 5 4" xfId="85"/>
    <cellStyle name="Финансовый 6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15.25390625" defaultRowHeight="15.75"/>
  <cols>
    <col min="1" max="1" width="17.125" style="8" hidden="1" customWidth="1"/>
    <col min="2" max="2" width="54.25390625" style="14" customWidth="1"/>
    <col min="3" max="3" width="13.875" style="11" customWidth="1"/>
    <col min="4" max="4" width="13.25390625" style="11" customWidth="1"/>
    <col min="5" max="6" width="12.00390625" style="11" customWidth="1"/>
    <col min="7" max="7" width="12.375" style="11" customWidth="1"/>
    <col min="8" max="8" width="9.375" style="11" customWidth="1"/>
    <col min="9" max="9" width="8.375" style="2" customWidth="1"/>
    <col min="10" max="10" width="10.50390625" style="2" customWidth="1"/>
    <col min="11" max="11" width="9.375" style="2" customWidth="1"/>
    <col min="12" max="12" width="17.75390625" style="15" customWidth="1"/>
    <col min="13" max="16384" width="15.25390625" style="15" customWidth="1"/>
  </cols>
  <sheetData>
    <row r="1" spans="1:11" ht="16.5" customHeight="1">
      <c r="A1" s="44" t="s">
        <v>99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6.5" customHeight="1">
      <c r="A2" s="44" t="s">
        <v>100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20.25" customHeight="1">
      <c r="A3" s="45" t="s">
        <v>98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.75">
      <c r="A4" s="1"/>
      <c r="B4" s="12"/>
      <c r="C4" s="9"/>
      <c r="D4" s="9"/>
      <c r="E4" s="9"/>
      <c r="F4" s="9"/>
      <c r="G4" s="9"/>
      <c r="H4" s="9"/>
      <c r="K4" s="3" t="s">
        <v>0</v>
      </c>
    </row>
    <row r="5" spans="1:11" ht="98.25" customHeight="1">
      <c r="A5" s="16" t="s">
        <v>1</v>
      </c>
      <c r="B5" s="16" t="s">
        <v>2</v>
      </c>
      <c r="C5" s="30" t="s">
        <v>97</v>
      </c>
      <c r="D5" s="31" t="s">
        <v>87</v>
      </c>
      <c r="E5" s="31" t="s">
        <v>93</v>
      </c>
      <c r="F5" s="31" t="s">
        <v>88</v>
      </c>
      <c r="G5" s="32" t="s">
        <v>94</v>
      </c>
      <c r="H5" s="32" t="s">
        <v>95</v>
      </c>
      <c r="I5" s="33" t="s">
        <v>89</v>
      </c>
      <c r="J5" s="33" t="s">
        <v>90</v>
      </c>
      <c r="K5" s="33" t="s">
        <v>91</v>
      </c>
    </row>
    <row r="6" spans="1:11" s="6" customFormat="1" ht="21.75" customHeight="1">
      <c r="A6" s="21"/>
      <c r="B6" s="22" t="s">
        <v>3</v>
      </c>
      <c r="C6" s="36">
        <f>SUM(C7:C16)</f>
        <v>651754.5999999999</v>
      </c>
      <c r="D6" s="36">
        <f>SUM(D7:D16)</f>
        <v>21747223.399999995</v>
      </c>
      <c r="E6" s="36">
        <f>SUM(E7:E16)</f>
        <v>1089960.7</v>
      </c>
      <c r="F6" s="36">
        <f>SUM(F7:F16)</f>
        <v>904922.6</v>
      </c>
      <c r="G6" s="36">
        <f>F6-E6</f>
        <v>-185038.09999999998</v>
      </c>
      <c r="H6" s="37">
        <f>_xlfn.IFERROR(F6/E6,"")</f>
        <v>0.8302341543140042</v>
      </c>
      <c r="I6" s="37">
        <f>_xlfn.IFERROR(F6/D6,"")</f>
        <v>0.041610948825770565</v>
      </c>
      <c r="J6" s="36">
        <f>F6-C6</f>
        <v>253168.00000000012</v>
      </c>
      <c r="K6" s="37">
        <f>_xlfn.IFERROR(F6/C6,"")</f>
        <v>1.3884406799737203</v>
      </c>
    </row>
    <row r="7" spans="1:11" s="25" customFormat="1" ht="18.75" customHeight="1">
      <c r="A7" s="24" t="s">
        <v>4</v>
      </c>
      <c r="B7" s="35" t="s">
        <v>5</v>
      </c>
      <c r="C7" s="26">
        <v>610306.7</v>
      </c>
      <c r="D7" s="19">
        <v>16497200.1</v>
      </c>
      <c r="E7" s="19">
        <v>840962.9</v>
      </c>
      <c r="F7" s="19">
        <v>694390.8</v>
      </c>
      <c r="G7" s="19">
        <f aca="true" t="shared" si="0" ref="G7:G50">F7-E7</f>
        <v>-146572.09999999998</v>
      </c>
      <c r="H7" s="18">
        <f aca="true" t="shared" si="1" ref="H7:H50">_xlfn.IFERROR(F7/E7,"")</f>
        <v>0.8257091959704762</v>
      </c>
      <c r="I7" s="18">
        <f>_xlfn.IFERROR(F7/D7,"")</f>
        <v>0.042091433442696745</v>
      </c>
      <c r="J7" s="19">
        <f>F7-C7</f>
        <v>84084.1000000001</v>
      </c>
      <c r="K7" s="18">
        <f aca="true" t="shared" si="2" ref="K7:K17">_xlfn.IFERROR(F7/C7,"")</f>
        <v>1.1377735161681826</v>
      </c>
    </row>
    <row r="8" spans="1:11" ht="33.75" customHeight="1">
      <c r="A8" s="4" t="s">
        <v>6</v>
      </c>
      <c r="B8" s="34" t="s">
        <v>7</v>
      </c>
      <c r="C8" s="26">
        <v>2945.7</v>
      </c>
      <c r="D8" s="19">
        <v>79229.2</v>
      </c>
      <c r="E8" s="19">
        <v>3103.4</v>
      </c>
      <c r="F8" s="19">
        <v>6684.8</v>
      </c>
      <c r="G8" s="19">
        <f t="shared" si="0"/>
        <v>3581.4</v>
      </c>
      <c r="H8" s="18">
        <f t="shared" si="1"/>
        <v>2.1540246181607268</v>
      </c>
      <c r="I8" s="18">
        <f aca="true" t="shared" si="3" ref="I8:I16">_xlfn.IFERROR(F8/D8,"")</f>
        <v>0.08437293321149274</v>
      </c>
      <c r="J8" s="19">
        <f aca="true" t="shared" si="4" ref="J8:J16">F8-C8</f>
        <v>3739.1000000000004</v>
      </c>
      <c r="K8" s="18">
        <f t="shared" si="2"/>
        <v>2.2693417523848325</v>
      </c>
    </row>
    <row r="9" spans="1:11" ht="33.75" customHeight="1">
      <c r="A9" s="4" t="s">
        <v>82</v>
      </c>
      <c r="B9" s="34" t="s">
        <v>8</v>
      </c>
      <c r="C9" s="11">
        <f>15702.6/12*10</f>
        <v>13085.5</v>
      </c>
      <c r="D9" s="19">
        <v>957429</v>
      </c>
      <c r="E9" s="19">
        <v>14180.9</v>
      </c>
      <c r="F9" s="19">
        <v>5618.4</v>
      </c>
      <c r="G9" s="19">
        <f t="shared" si="0"/>
        <v>-8562.5</v>
      </c>
      <c r="H9" s="18">
        <f t="shared" si="1"/>
        <v>0.39619488184811963</v>
      </c>
      <c r="I9" s="18">
        <f t="shared" si="3"/>
        <v>0.005868215815480834</v>
      </c>
      <c r="J9" s="19">
        <f t="shared" si="4"/>
        <v>-7467.1</v>
      </c>
      <c r="K9" s="18">
        <f t="shared" si="2"/>
        <v>0.42936074280692366</v>
      </c>
    </row>
    <row r="10" spans="1:11" ht="33.75" customHeight="1">
      <c r="A10" s="4" t="s">
        <v>9</v>
      </c>
      <c r="B10" s="34" t="s">
        <v>10</v>
      </c>
      <c r="C10" s="26">
        <v>-3996.1</v>
      </c>
      <c r="D10" s="19">
        <v>0</v>
      </c>
      <c r="E10" s="19">
        <v>0</v>
      </c>
      <c r="F10" s="19">
        <v>3.6999999999999997</v>
      </c>
      <c r="G10" s="19">
        <f t="shared" si="0"/>
        <v>3.6999999999999997</v>
      </c>
      <c r="H10" s="18">
        <f t="shared" si="1"/>
      </c>
      <c r="I10" s="18">
        <f>_xlfn.IFERROR(F10/D10,"")</f>
      </c>
      <c r="J10" s="19">
        <f t="shared" si="4"/>
        <v>3999.7999999999997</v>
      </c>
      <c r="K10" s="18">
        <f t="shared" si="2"/>
        <v>-0.0009259027551863066</v>
      </c>
    </row>
    <row r="11" spans="1:11" ht="18.75" customHeight="1">
      <c r="A11" s="4" t="s">
        <v>11</v>
      </c>
      <c r="B11" s="34" t="s">
        <v>12</v>
      </c>
      <c r="C11" s="26">
        <v>-0.9</v>
      </c>
      <c r="D11" s="19">
        <v>792.3</v>
      </c>
      <c r="E11" s="19">
        <v>0</v>
      </c>
      <c r="F11" s="19">
        <v>44.2</v>
      </c>
      <c r="G11" s="19">
        <f t="shared" si="0"/>
        <v>44.2</v>
      </c>
      <c r="H11" s="18">
        <f t="shared" si="1"/>
      </c>
      <c r="I11" s="18">
        <f t="shared" si="3"/>
        <v>0.055786949387858144</v>
      </c>
      <c r="J11" s="19">
        <f t="shared" si="4"/>
        <v>45.1</v>
      </c>
      <c r="K11" s="18">
        <f t="shared" si="2"/>
        <v>-49.111111111111114</v>
      </c>
    </row>
    <row r="12" spans="1:11" ht="34.5" customHeight="1">
      <c r="A12" s="4" t="s">
        <v>13</v>
      </c>
      <c r="B12" s="34" t="s">
        <v>14</v>
      </c>
      <c r="C12" s="26">
        <v>-17564.5</v>
      </c>
      <c r="D12" s="19">
        <v>354934.4</v>
      </c>
      <c r="E12" s="19">
        <v>187059.3</v>
      </c>
      <c r="F12" s="19">
        <v>162846.5</v>
      </c>
      <c r="G12" s="19">
        <f t="shared" si="0"/>
        <v>-24212.79999999999</v>
      </c>
      <c r="H12" s="18">
        <f t="shared" si="1"/>
        <v>0.8705608328481931</v>
      </c>
      <c r="I12" s="18">
        <f t="shared" si="3"/>
        <v>0.4588073176339064</v>
      </c>
      <c r="J12" s="19">
        <f t="shared" si="4"/>
        <v>180411</v>
      </c>
      <c r="K12" s="18">
        <f t="shared" si="2"/>
        <v>-9.2713427652367</v>
      </c>
    </row>
    <row r="13" spans="1:11" ht="19.5" customHeight="1">
      <c r="A13" s="4" t="s">
        <v>15</v>
      </c>
      <c r="B13" s="35" t="s">
        <v>16</v>
      </c>
      <c r="C13" s="26">
        <v>24678.6</v>
      </c>
      <c r="D13" s="19">
        <v>1250550.2</v>
      </c>
      <c r="E13" s="19">
        <v>25000</v>
      </c>
      <c r="F13" s="19">
        <v>28091.6</v>
      </c>
      <c r="G13" s="19">
        <f t="shared" si="0"/>
        <v>3091.5999999999985</v>
      </c>
      <c r="H13" s="18">
        <f t="shared" si="1"/>
        <v>1.123664</v>
      </c>
      <c r="I13" s="18">
        <f t="shared" si="3"/>
        <v>0.022463392513151412</v>
      </c>
      <c r="J13" s="19">
        <f t="shared" si="4"/>
        <v>3413</v>
      </c>
      <c r="K13" s="18">
        <f t="shared" si="2"/>
        <v>1.1382979585551856</v>
      </c>
    </row>
    <row r="14" spans="1:11" ht="19.5" customHeight="1">
      <c r="A14" s="4" t="s">
        <v>17</v>
      </c>
      <c r="B14" s="35" t="s">
        <v>18</v>
      </c>
      <c r="C14" s="26">
        <v>11602</v>
      </c>
      <c r="D14" s="19">
        <v>2382735.3</v>
      </c>
      <c r="E14" s="19">
        <v>7602</v>
      </c>
      <c r="F14" s="19">
        <v>-6191.1</v>
      </c>
      <c r="G14" s="19">
        <f t="shared" si="0"/>
        <v>-13793.1</v>
      </c>
      <c r="H14" s="18">
        <f t="shared" si="1"/>
        <v>-0.8144041041831097</v>
      </c>
      <c r="I14" s="18">
        <f t="shared" si="3"/>
        <v>-0.0025983163131884607</v>
      </c>
      <c r="J14" s="19">
        <f t="shared" si="4"/>
        <v>-17793.1</v>
      </c>
      <c r="K14" s="18">
        <f t="shared" si="2"/>
        <v>-0.5336235131873815</v>
      </c>
    </row>
    <row r="15" spans="1:11" ht="19.5" customHeight="1">
      <c r="A15" s="4" t="s">
        <v>19</v>
      </c>
      <c r="B15" s="35" t="s">
        <v>20</v>
      </c>
      <c r="C15" s="26">
        <v>10699.6</v>
      </c>
      <c r="D15" s="19">
        <v>224352.9</v>
      </c>
      <c r="E15" s="19">
        <v>12052.2</v>
      </c>
      <c r="F15" s="19">
        <v>13433.7</v>
      </c>
      <c r="G15" s="19">
        <f t="shared" si="0"/>
        <v>1381.5</v>
      </c>
      <c r="H15" s="18">
        <f t="shared" si="1"/>
        <v>1.114626375267586</v>
      </c>
      <c r="I15" s="18">
        <f t="shared" si="3"/>
        <v>0.05987754114165674</v>
      </c>
      <c r="J15" s="19">
        <f t="shared" si="4"/>
        <v>2734.1000000000004</v>
      </c>
      <c r="K15" s="18">
        <f t="shared" si="2"/>
        <v>1.2555329171183969</v>
      </c>
    </row>
    <row r="16" spans="1:11" ht="31.5">
      <c r="A16" s="4" t="s">
        <v>21</v>
      </c>
      <c r="B16" s="34" t="s">
        <v>22</v>
      </c>
      <c r="C16" s="26">
        <v>-2</v>
      </c>
      <c r="D16" s="19">
        <v>0</v>
      </c>
      <c r="E16" s="19">
        <v>0</v>
      </c>
      <c r="F16" s="19">
        <v>0</v>
      </c>
      <c r="G16" s="19">
        <f t="shared" si="0"/>
        <v>0</v>
      </c>
      <c r="H16" s="18">
        <f t="shared" si="1"/>
      </c>
      <c r="I16" s="18">
        <f t="shared" si="3"/>
      </c>
      <c r="J16" s="19">
        <f t="shared" si="4"/>
        <v>2</v>
      </c>
      <c r="K16" s="18">
        <f t="shared" si="2"/>
        <v>0</v>
      </c>
    </row>
    <row r="17" spans="1:11" s="6" customFormat="1" ht="21.75" customHeight="1">
      <c r="A17" s="21"/>
      <c r="B17" s="22" t="s">
        <v>23</v>
      </c>
      <c r="C17" s="36">
        <f>SUM(C18:C39)</f>
        <v>526417.2</v>
      </c>
      <c r="D17" s="36">
        <f>SUM(D18:D39)</f>
        <v>6984364.5</v>
      </c>
      <c r="E17" s="36">
        <f>SUM(E18:E39)</f>
        <v>433133.60000000003</v>
      </c>
      <c r="F17" s="36">
        <f>SUM(F18:F39)</f>
        <v>494715.8</v>
      </c>
      <c r="G17" s="36">
        <f t="shared" si="0"/>
        <v>61582.19999999995</v>
      </c>
      <c r="H17" s="37">
        <f t="shared" si="1"/>
        <v>1.1421783024914252</v>
      </c>
      <c r="I17" s="37">
        <f>_xlfn.IFERROR(F17/D17,"")</f>
        <v>0.07083189887927527</v>
      </c>
      <c r="J17" s="36">
        <f>F17-C17</f>
        <v>-31701.399999999965</v>
      </c>
      <c r="K17" s="37">
        <f t="shared" si="2"/>
        <v>0.939778943393187</v>
      </c>
    </row>
    <row r="18" spans="1:11" ht="81" customHeight="1">
      <c r="A18" s="4" t="s">
        <v>24</v>
      </c>
      <c r="B18" s="34" t="s">
        <v>25</v>
      </c>
      <c r="C18" s="11">
        <v>0</v>
      </c>
      <c r="D18" s="19">
        <v>2640</v>
      </c>
      <c r="E18" s="19">
        <v>0</v>
      </c>
      <c r="F18" s="19">
        <v>0</v>
      </c>
      <c r="G18" s="19">
        <f t="shared" si="0"/>
        <v>0</v>
      </c>
      <c r="H18" s="18">
        <f t="shared" si="1"/>
      </c>
      <c r="I18" s="18">
        <f>_xlfn.IFERROR(F18/D18,"")</f>
        <v>0</v>
      </c>
      <c r="J18" s="19">
        <f>F18-C18</f>
        <v>0</v>
      </c>
      <c r="K18" s="18">
        <f aca="true" t="shared" si="5" ref="K18:K39">_xlfn.IFERROR(F18/C18,"")</f>
      </c>
    </row>
    <row r="19" spans="1:11" ht="64.5" customHeight="1">
      <c r="A19" s="4" t="s">
        <v>26</v>
      </c>
      <c r="B19" s="34" t="s">
        <v>27</v>
      </c>
      <c r="C19" s="26">
        <v>23959.5</v>
      </c>
      <c r="D19" s="19">
        <v>408521.3</v>
      </c>
      <c r="E19" s="19">
        <v>9200</v>
      </c>
      <c r="F19" s="19">
        <v>13157.8</v>
      </c>
      <c r="G19" s="19">
        <f t="shared" si="0"/>
        <v>3957.7999999999993</v>
      </c>
      <c r="H19" s="18">
        <f t="shared" si="1"/>
        <v>1.430195652173913</v>
      </c>
      <c r="I19" s="18">
        <f aca="true" t="shared" si="6" ref="I19:I39">_xlfn.IFERROR(F19/D19,"")</f>
        <v>0.03220835731209119</v>
      </c>
      <c r="J19" s="19">
        <f aca="true" t="shared" si="7" ref="J19:J39">F19-C19</f>
        <v>-10801.7</v>
      </c>
      <c r="K19" s="18">
        <f t="shared" si="5"/>
        <v>0.5491683883219599</v>
      </c>
    </row>
    <row r="20" spans="1:11" ht="33.75" customHeight="1">
      <c r="A20" s="4" t="s">
        <v>28</v>
      </c>
      <c r="B20" s="34" t="s">
        <v>29</v>
      </c>
      <c r="C20" s="26">
        <v>237.8</v>
      </c>
      <c r="D20" s="19">
        <v>149267.9</v>
      </c>
      <c r="E20" s="19">
        <v>330</v>
      </c>
      <c r="F20" s="19">
        <v>910.1</v>
      </c>
      <c r="G20" s="19">
        <f t="shared" si="0"/>
        <v>580.1</v>
      </c>
      <c r="H20" s="18">
        <f t="shared" si="1"/>
        <v>2.757878787878788</v>
      </c>
      <c r="I20" s="18">
        <f t="shared" si="6"/>
        <v>0.006097091203132087</v>
      </c>
      <c r="J20" s="19">
        <f t="shared" si="7"/>
        <v>672.3</v>
      </c>
      <c r="K20" s="18">
        <f t="shared" si="5"/>
        <v>3.827165685449958</v>
      </c>
    </row>
    <row r="21" spans="1:11" ht="18.75" customHeight="1">
      <c r="A21" s="4" t="s">
        <v>30</v>
      </c>
      <c r="B21" s="34" t="s">
        <v>31</v>
      </c>
      <c r="C21" s="26">
        <v>10.6</v>
      </c>
      <c r="D21" s="19">
        <v>254.5</v>
      </c>
      <c r="E21" s="19">
        <v>21.2</v>
      </c>
      <c r="F21" s="19">
        <v>11.3</v>
      </c>
      <c r="G21" s="19">
        <f t="shared" si="0"/>
        <v>-9.899999999999999</v>
      </c>
      <c r="H21" s="18">
        <f t="shared" si="1"/>
        <v>0.5330188679245284</v>
      </c>
      <c r="I21" s="18">
        <f t="shared" si="6"/>
        <v>0.044400785854616896</v>
      </c>
      <c r="J21" s="19">
        <f t="shared" si="7"/>
        <v>0.7000000000000011</v>
      </c>
      <c r="K21" s="18">
        <f t="shared" si="5"/>
        <v>1.0660377358490567</v>
      </c>
    </row>
    <row r="22" spans="1:11" ht="48" customHeight="1">
      <c r="A22" s="4" t="s">
        <v>32</v>
      </c>
      <c r="B22" s="34" t="s">
        <v>33</v>
      </c>
      <c r="C22" s="26">
        <v>4959.2</v>
      </c>
      <c r="D22" s="19">
        <v>95135.2</v>
      </c>
      <c r="E22" s="19">
        <v>6000</v>
      </c>
      <c r="F22" s="19">
        <v>5282.2</v>
      </c>
      <c r="G22" s="19">
        <f t="shared" si="0"/>
        <v>-717.8000000000002</v>
      </c>
      <c r="H22" s="18">
        <f t="shared" si="1"/>
        <v>0.8803666666666666</v>
      </c>
      <c r="I22" s="18">
        <f t="shared" si="6"/>
        <v>0.05552308714334968</v>
      </c>
      <c r="J22" s="19">
        <f t="shared" si="7"/>
        <v>323</v>
      </c>
      <c r="K22" s="18">
        <f t="shared" si="5"/>
        <v>1.0651314728181964</v>
      </c>
    </row>
    <row r="23" spans="1:11" ht="81.75" customHeight="1">
      <c r="A23" s="4" t="s">
        <v>34</v>
      </c>
      <c r="B23" s="34" t="s">
        <v>35</v>
      </c>
      <c r="C23" s="26">
        <v>9907</v>
      </c>
      <c r="D23" s="19">
        <v>209447.5</v>
      </c>
      <c r="E23" s="19">
        <v>14899.2</v>
      </c>
      <c r="F23" s="19">
        <v>13740.7</v>
      </c>
      <c r="G23" s="19">
        <f t="shared" si="0"/>
        <v>-1158.5</v>
      </c>
      <c r="H23" s="18">
        <f t="shared" si="1"/>
        <v>0.9222441473367697</v>
      </c>
      <c r="I23" s="18">
        <f t="shared" si="6"/>
        <v>0.06560450709605033</v>
      </c>
      <c r="J23" s="19">
        <f t="shared" si="7"/>
        <v>3833.7000000000007</v>
      </c>
      <c r="K23" s="18">
        <f t="shared" si="5"/>
        <v>1.3869688099323711</v>
      </c>
    </row>
    <row r="24" spans="1:11" ht="126.75" customHeight="1">
      <c r="A24" s="4" t="s">
        <v>36</v>
      </c>
      <c r="B24" s="34" t="s">
        <v>37</v>
      </c>
      <c r="C24" s="26">
        <v>200.6</v>
      </c>
      <c r="D24" s="19">
        <v>1150.3</v>
      </c>
      <c r="E24" s="19">
        <v>0</v>
      </c>
      <c r="F24" s="19">
        <v>123.1</v>
      </c>
      <c r="G24" s="19">
        <f t="shared" si="0"/>
        <v>123.1</v>
      </c>
      <c r="H24" s="18">
        <f t="shared" si="1"/>
      </c>
      <c r="I24" s="18">
        <f t="shared" si="6"/>
        <v>0.1070155611579588</v>
      </c>
      <c r="J24" s="19">
        <f t="shared" si="7"/>
        <v>-77.5</v>
      </c>
      <c r="K24" s="18">
        <f t="shared" si="5"/>
        <v>0.6136590229312063</v>
      </c>
    </row>
    <row r="25" spans="1:11" ht="96" customHeight="1">
      <c r="A25" s="4" t="s">
        <v>38</v>
      </c>
      <c r="B25" s="34" t="s">
        <v>39</v>
      </c>
      <c r="C25" s="26">
        <v>-71.3</v>
      </c>
      <c r="D25" s="19">
        <v>1921.9</v>
      </c>
      <c r="E25" s="19">
        <v>0</v>
      </c>
      <c r="F25" s="19">
        <v>253</v>
      </c>
      <c r="G25" s="19">
        <f t="shared" si="0"/>
        <v>253</v>
      </c>
      <c r="H25" s="18">
        <f t="shared" si="1"/>
      </c>
      <c r="I25" s="18">
        <f t="shared" si="6"/>
        <v>0.1316405640251834</v>
      </c>
      <c r="J25" s="19">
        <f t="shared" si="7"/>
        <v>324.3</v>
      </c>
      <c r="K25" s="18">
        <f t="shared" si="5"/>
        <v>-3.5483870967741935</v>
      </c>
    </row>
    <row r="26" spans="1:11" ht="63">
      <c r="A26" s="4" t="s">
        <v>81</v>
      </c>
      <c r="B26" s="34" t="s">
        <v>80</v>
      </c>
      <c r="C26" s="26">
        <v>7.5</v>
      </c>
      <c r="D26" s="19">
        <v>0</v>
      </c>
      <c r="E26" s="19">
        <v>0</v>
      </c>
      <c r="F26" s="19">
        <v>3.7</v>
      </c>
      <c r="G26" s="19">
        <f t="shared" si="0"/>
        <v>3.7</v>
      </c>
      <c r="H26" s="18">
        <f t="shared" si="1"/>
      </c>
      <c r="I26" s="18">
        <f t="shared" si="6"/>
      </c>
      <c r="J26" s="19">
        <f t="shared" si="7"/>
        <v>-3.8</v>
      </c>
      <c r="K26" s="18">
        <f t="shared" si="5"/>
        <v>0.49333333333333335</v>
      </c>
    </row>
    <row r="27" spans="1:11" ht="63">
      <c r="A27" s="4" t="s">
        <v>40</v>
      </c>
      <c r="B27" s="34" t="s">
        <v>41</v>
      </c>
      <c r="C27" s="26">
        <v>0</v>
      </c>
      <c r="D27" s="19">
        <v>4624.5</v>
      </c>
      <c r="E27" s="19">
        <v>0</v>
      </c>
      <c r="F27" s="19">
        <v>1715</v>
      </c>
      <c r="G27" s="19">
        <f t="shared" si="0"/>
        <v>1715</v>
      </c>
      <c r="H27" s="18">
        <f t="shared" si="1"/>
      </c>
      <c r="I27" s="18">
        <f t="shared" si="6"/>
        <v>0.37085090280030275</v>
      </c>
      <c r="J27" s="19">
        <f t="shared" si="7"/>
        <v>1715</v>
      </c>
      <c r="K27" s="18">
        <f t="shared" si="5"/>
      </c>
    </row>
    <row r="28" spans="1:11" ht="94.5">
      <c r="A28" s="4" t="s">
        <v>42</v>
      </c>
      <c r="B28" s="34" t="s">
        <v>43</v>
      </c>
      <c r="C28" s="26">
        <v>4909.2</v>
      </c>
      <c r="D28" s="19">
        <v>157589.2</v>
      </c>
      <c r="E28" s="19">
        <v>6882.7</v>
      </c>
      <c r="F28" s="19">
        <v>13495.500000000002</v>
      </c>
      <c r="G28" s="19">
        <f t="shared" si="0"/>
        <v>6612.800000000002</v>
      </c>
      <c r="H28" s="18">
        <f t="shared" si="1"/>
        <v>1.9607857381550848</v>
      </c>
      <c r="I28" s="18">
        <f t="shared" si="6"/>
        <v>0.08563721371769131</v>
      </c>
      <c r="J28" s="19">
        <f t="shared" si="7"/>
        <v>8586.300000000003</v>
      </c>
      <c r="K28" s="18">
        <f t="shared" si="5"/>
        <v>2.749022243950135</v>
      </c>
    </row>
    <row r="29" spans="1:11" ht="18.75" customHeight="1">
      <c r="A29" s="4" t="s">
        <v>44</v>
      </c>
      <c r="B29" s="34" t="s">
        <v>45</v>
      </c>
      <c r="C29" s="26">
        <v>88.1</v>
      </c>
      <c r="D29" s="27">
        <v>10532.9</v>
      </c>
      <c r="E29" s="27">
        <v>48.7</v>
      </c>
      <c r="F29" s="19">
        <v>-274.8</v>
      </c>
      <c r="G29" s="19">
        <f t="shared" si="0"/>
        <v>-323.5</v>
      </c>
      <c r="H29" s="18">
        <f t="shared" si="1"/>
        <v>-5.64271047227926</v>
      </c>
      <c r="I29" s="18">
        <f t="shared" si="6"/>
        <v>-0.026089680904594178</v>
      </c>
      <c r="J29" s="19">
        <f t="shared" si="7"/>
        <v>-362.9</v>
      </c>
      <c r="K29" s="18">
        <f t="shared" si="5"/>
        <v>-3.1191827468785474</v>
      </c>
    </row>
    <row r="30" spans="1:11" ht="33.75" customHeight="1">
      <c r="A30" s="4" t="s">
        <v>46</v>
      </c>
      <c r="B30" s="34" t="s">
        <v>47</v>
      </c>
      <c r="C30" s="26">
        <v>358404.7</v>
      </c>
      <c r="D30" s="19">
        <v>5309241.7</v>
      </c>
      <c r="E30" s="19">
        <v>371952.30000000005</v>
      </c>
      <c r="F30" s="19">
        <v>371666.5</v>
      </c>
      <c r="G30" s="19">
        <f t="shared" si="0"/>
        <v>-285.80000000004657</v>
      </c>
      <c r="H30" s="18">
        <f t="shared" si="1"/>
        <v>0.9992316219042064</v>
      </c>
      <c r="I30" s="18">
        <f t="shared" si="6"/>
        <v>0.07000368809730399</v>
      </c>
      <c r="J30" s="19">
        <f t="shared" si="7"/>
        <v>13261.799999999988</v>
      </c>
      <c r="K30" s="18">
        <f t="shared" si="5"/>
        <v>1.0370023049362913</v>
      </c>
    </row>
    <row r="31" spans="1:11" ht="33.75" customHeight="1">
      <c r="A31" s="4" t="s">
        <v>48</v>
      </c>
      <c r="B31" s="34" t="s">
        <v>49</v>
      </c>
      <c r="C31" s="11">
        <v>0</v>
      </c>
      <c r="D31" s="19">
        <v>0</v>
      </c>
      <c r="E31" s="19">
        <v>0</v>
      </c>
      <c r="F31" s="19">
        <v>0</v>
      </c>
      <c r="G31" s="19">
        <f t="shared" si="0"/>
        <v>0</v>
      </c>
      <c r="H31" s="18">
        <f t="shared" si="1"/>
      </c>
      <c r="I31" s="18">
        <f t="shared" si="6"/>
      </c>
      <c r="J31" s="19">
        <f t="shared" si="7"/>
        <v>0</v>
      </c>
      <c r="K31" s="18">
        <f t="shared" si="5"/>
      </c>
    </row>
    <row r="32" spans="1:11" ht="81" customHeight="1">
      <c r="A32" s="4" t="s">
        <v>50</v>
      </c>
      <c r="B32" s="34" t="s">
        <v>51</v>
      </c>
      <c r="C32" s="26">
        <v>9.1</v>
      </c>
      <c r="D32" s="19">
        <v>0</v>
      </c>
      <c r="E32" s="19">
        <v>0</v>
      </c>
      <c r="F32" s="19">
        <v>0</v>
      </c>
      <c r="G32" s="19">
        <f t="shared" si="0"/>
        <v>0</v>
      </c>
      <c r="H32" s="18">
        <f t="shared" si="1"/>
      </c>
      <c r="I32" s="18">
        <f t="shared" si="6"/>
      </c>
      <c r="J32" s="19">
        <f t="shared" si="7"/>
        <v>-9.1</v>
      </c>
      <c r="K32" s="18">
        <f t="shared" si="5"/>
        <v>0</v>
      </c>
    </row>
    <row r="33" spans="1:11" ht="34.5" customHeight="1">
      <c r="A33" s="4" t="s">
        <v>85</v>
      </c>
      <c r="B33" s="34" t="s">
        <v>84</v>
      </c>
      <c r="C33" s="26">
        <v>16718.8</v>
      </c>
      <c r="D33" s="19">
        <v>150270.7</v>
      </c>
      <c r="E33" s="19">
        <v>630</v>
      </c>
      <c r="F33" s="19">
        <v>8993.8</v>
      </c>
      <c r="G33" s="19">
        <f t="shared" si="0"/>
        <v>8363.8</v>
      </c>
      <c r="H33" s="18">
        <f t="shared" si="1"/>
        <v>14.275873015873016</v>
      </c>
      <c r="I33" s="18">
        <f t="shared" si="6"/>
        <v>0.059850656182476016</v>
      </c>
      <c r="J33" s="19">
        <f t="shared" si="7"/>
        <v>-7725</v>
      </c>
      <c r="K33" s="18">
        <f t="shared" si="5"/>
        <v>0.5379453070794554</v>
      </c>
    </row>
    <row r="34" spans="1:11" ht="81.75" customHeight="1">
      <c r="A34" s="4" t="s">
        <v>86</v>
      </c>
      <c r="B34" s="34" t="s">
        <v>83</v>
      </c>
      <c r="C34" s="26">
        <v>5749.6</v>
      </c>
      <c r="D34" s="19">
        <v>82177</v>
      </c>
      <c r="E34" s="19">
        <v>1800</v>
      </c>
      <c r="F34" s="19">
        <v>12305.9</v>
      </c>
      <c r="G34" s="19">
        <f t="shared" si="0"/>
        <v>10505.9</v>
      </c>
      <c r="H34" s="18">
        <f t="shared" si="1"/>
        <v>6.836611111111111</v>
      </c>
      <c r="I34" s="18">
        <f t="shared" si="6"/>
        <v>0.14974871314358032</v>
      </c>
      <c r="J34" s="19">
        <f t="shared" si="7"/>
        <v>6556.299999999999</v>
      </c>
      <c r="K34" s="18">
        <f t="shared" si="5"/>
        <v>2.140305412550438</v>
      </c>
    </row>
    <row r="35" spans="1:11" ht="50.25" customHeight="1">
      <c r="A35" s="4" t="s">
        <v>92</v>
      </c>
      <c r="B35" s="34" t="s">
        <v>96</v>
      </c>
      <c r="C35" s="26">
        <v>88384.6</v>
      </c>
      <c r="D35" s="19">
        <v>95061.3</v>
      </c>
      <c r="E35" s="19">
        <v>2029.1</v>
      </c>
      <c r="F35" s="19">
        <v>37839.6</v>
      </c>
      <c r="G35" s="19">
        <f t="shared" si="0"/>
        <v>35810.5</v>
      </c>
      <c r="H35" s="18">
        <f t="shared" si="1"/>
        <v>18.648464836627078</v>
      </c>
      <c r="I35" s="18">
        <f t="shared" si="6"/>
        <v>0.39805472889598603</v>
      </c>
      <c r="J35" s="19">
        <f t="shared" si="7"/>
        <v>-50545.00000000001</v>
      </c>
      <c r="K35" s="18">
        <f t="shared" si="5"/>
        <v>0.42812435650554503</v>
      </c>
    </row>
    <row r="36" spans="1:11" s="25" customFormat="1" ht="19.5" customHeight="1">
      <c r="A36" s="24" t="s">
        <v>52</v>
      </c>
      <c r="B36" s="35" t="s">
        <v>53</v>
      </c>
      <c r="C36" s="26">
        <v>11492</v>
      </c>
      <c r="D36" s="19">
        <v>234093.8</v>
      </c>
      <c r="E36" s="19">
        <v>15390.400000000001</v>
      </c>
      <c r="F36" s="19">
        <v>11401.099999999997</v>
      </c>
      <c r="G36" s="19">
        <f t="shared" si="0"/>
        <v>-3989.3000000000047</v>
      </c>
      <c r="H36" s="18">
        <f t="shared" si="1"/>
        <v>0.7407929618463455</v>
      </c>
      <c r="I36" s="18">
        <f t="shared" si="6"/>
        <v>0.0487031266953674</v>
      </c>
      <c r="J36" s="19">
        <f t="shared" si="7"/>
        <v>-90.90000000000327</v>
      </c>
      <c r="K36" s="18">
        <f t="shared" si="5"/>
        <v>0.992090149669335</v>
      </c>
    </row>
    <row r="37" spans="1:11" s="25" customFormat="1" ht="19.5" customHeight="1">
      <c r="A37" s="24" t="s">
        <v>54</v>
      </c>
      <c r="B37" s="35" t="s">
        <v>55</v>
      </c>
      <c r="C37" s="26">
        <v>-6203</v>
      </c>
      <c r="D37" s="19">
        <v>0</v>
      </c>
      <c r="E37" s="19">
        <v>0</v>
      </c>
      <c r="F37" s="19">
        <v>27.9</v>
      </c>
      <c r="G37" s="19">
        <f t="shared" si="0"/>
        <v>27.9</v>
      </c>
      <c r="H37" s="18">
        <f t="shared" si="1"/>
      </c>
      <c r="I37" s="18">
        <f t="shared" si="6"/>
      </c>
      <c r="J37" s="19">
        <f t="shared" si="7"/>
        <v>6230.9</v>
      </c>
      <c r="K37" s="18">
        <f t="shared" si="5"/>
        <v>-0.004497823633725616</v>
      </c>
    </row>
    <row r="38" spans="1:11" s="25" customFormat="1" ht="19.5" customHeight="1">
      <c r="A38" s="24" t="s">
        <v>56</v>
      </c>
      <c r="B38" s="35" t="s">
        <v>57</v>
      </c>
      <c r="C38" s="26">
        <v>7653.2</v>
      </c>
      <c r="D38" s="19">
        <v>72434.8</v>
      </c>
      <c r="E38" s="19">
        <v>3950</v>
      </c>
      <c r="F38" s="19">
        <v>4063.4</v>
      </c>
      <c r="G38" s="19">
        <f t="shared" si="0"/>
        <v>113.40000000000009</v>
      </c>
      <c r="H38" s="18">
        <f t="shared" si="1"/>
        <v>1.0287088607594936</v>
      </c>
      <c r="I38" s="18">
        <f t="shared" si="6"/>
        <v>0.05609734547482702</v>
      </c>
      <c r="J38" s="19">
        <f t="shared" si="7"/>
        <v>-3589.7999999999997</v>
      </c>
      <c r="K38" s="18">
        <f t="shared" si="5"/>
        <v>0.5309413055976585</v>
      </c>
    </row>
    <row r="39" spans="1:11" s="25" customFormat="1" ht="19.5" customHeight="1">
      <c r="A39" s="24" t="s">
        <v>58</v>
      </c>
      <c r="B39" s="35" t="s">
        <v>59</v>
      </c>
      <c r="C39" s="26">
        <v>0</v>
      </c>
      <c r="D39" s="19">
        <v>0</v>
      </c>
      <c r="E39" s="19">
        <v>0</v>
      </c>
      <c r="F39" s="19">
        <v>0</v>
      </c>
      <c r="G39" s="19">
        <f t="shared" si="0"/>
        <v>0</v>
      </c>
      <c r="H39" s="18">
        <f t="shared" si="1"/>
      </c>
      <c r="I39" s="18">
        <f t="shared" si="6"/>
      </c>
      <c r="J39" s="19">
        <f t="shared" si="7"/>
        <v>0</v>
      </c>
      <c r="K39" s="18">
        <f t="shared" si="5"/>
      </c>
    </row>
    <row r="40" spans="1:11" s="6" customFormat="1" ht="21.75" customHeight="1">
      <c r="A40" s="5"/>
      <c r="B40" s="23" t="s">
        <v>60</v>
      </c>
      <c r="C40" s="36">
        <f>C6+C17</f>
        <v>1178171.7999999998</v>
      </c>
      <c r="D40" s="36">
        <f>D6+D17</f>
        <v>28731587.899999995</v>
      </c>
      <c r="E40" s="36">
        <f>E6+E17</f>
        <v>1523094.3</v>
      </c>
      <c r="F40" s="36">
        <f>F6+F17</f>
        <v>1399638.4</v>
      </c>
      <c r="G40" s="36">
        <f t="shared" si="0"/>
        <v>-123455.90000000014</v>
      </c>
      <c r="H40" s="37">
        <f t="shared" si="1"/>
        <v>0.918944020734632</v>
      </c>
      <c r="I40" s="37">
        <f>_xlfn.IFERROR(F40/D40,"")</f>
        <v>0.04871427241931171</v>
      </c>
      <c r="J40" s="36">
        <f>F40-C40</f>
        <v>221466.6000000001</v>
      </c>
      <c r="K40" s="37">
        <f>_xlfn.IFERROR(F40/C40,"")</f>
        <v>1.1879747928103526</v>
      </c>
    </row>
    <row r="41" spans="1:11" s="6" customFormat="1" ht="21.75" customHeight="1">
      <c r="A41" s="5" t="s">
        <v>61</v>
      </c>
      <c r="B41" s="23" t="s">
        <v>62</v>
      </c>
      <c r="C41" s="36">
        <f>SUM(C42:C49)</f>
        <v>626887.1</v>
      </c>
      <c r="D41" s="36">
        <f>SUM(D42:D49)</f>
        <v>22148004.400000002</v>
      </c>
      <c r="E41" s="36">
        <f>SUM(E42:E49)</f>
        <v>643656.7</v>
      </c>
      <c r="F41" s="36">
        <f>SUM(F42:F49)</f>
        <v>264569.79999999993</v>
      </c>
      <c r="G41" s="36">
        <f t="shared" si="0"/>
        <v>-379086.9</v>
      </c>
      <c r="H41" s="37">
        <f t="shared" si="1"/>
        <v>0.4110417867164281</v>
      </c>
      <c r="I41" s="37">
        <f>_xlfn.IFERROR(F41/D41,"")</f>
        <v>0.011945536727453418</v>
      </c>
      <c r="J41" s="36">
        <f>F41-C41</f>
        <v>-362317.30000000005</v>
      </c>
      <c r="K41" s="37">
        <f>_xlfn.IFERROR(F41/C41,"")</f>
        <v>0.4220373971644973</v>
      </c>
    </row>
    <row r="42" spans="1:12" ht="33.75" customHeight="1">
      <c r="A42" s="4" t="s">
        <v>63</v>
      </c>
      <c r="B42" s="34" t="s">
        <v>64</v>
      </c>
      <c r="C42" s="26">
        <v>258324</v>
      </c>
      <c r="D42" s="19">
        <v>284166.8</v>
      </c>
      <c r="E42" s="19">
        <v>0</v>
      </c>
      <c r="F42" s="19">
        <v>0</v>
      </c>
      <c r="G42" s="28">
        <f t="shared" si="0"/>
        <v>0</v>
      </c>
      <c r="H42" s="17">
        <f t="shared" si="1"/>
      </c>
      <c r="I42" s="18">
        <f>_xlfn.IFERROR(F42/D42,"")</f>
        <v>0</v>
      </c>
      <c r="J42" s="19">
        <f>F42-C42</f>
        <v>-258324</v>
      </c>
      <c r="K42" s="18">
        <f>_xlfn.IFERROR(F42/C42,"")</f>
        <v>0</v>
      </c>
      <c r="L42" s="20"/>
    </row>
    <row r="43" spans="1:12" ht="33.75" customHeight="1">
      <c r="A43" s="4" t="s">
        <v>65</v>
      </c>
      <c r="B43" s="34" t="s">
        <v>66</v>
      </c>
      <c r="C43" s="26">
        <v>2420.2</v>
      </c>
      <c r="D43" s="19">
        <v>5762918.2</v>
      </c>
      <c r="E43" s="19">
        <v>7254.5</v>
      </c>
      <c r="F43" s="19">
        <v>7254.5</v>
      </c>
      <c r="G43" s="28">
        <f t="shared" si="0"/>
        <v>0</v>
      </c>
      <c r="H43" s="38">
        <f t="shared" si="1"/>
        <v>1</v>
      </c>
      <c r="I43" s="18">
        <f aca="true" t="shared" si="8" ref="I43:I49">_xlfn.IFERROR(F43/D43,"")</f>
        <v>0.0012588240450818822</v>
      </c>
      <c r="J43" s="19">
        <f aca="true" t="shared" si="9" ref="J43:J49">F43-C43</f>
        <v>4834.3</v>
      </c>
      <c r="K43" s="18">
        <f aca="true" t="shared" si="10" ref="K43:K49">_xlfn.IFERROR(F43/C43,"")</f>
        <v>2.9974795471448643</v>
      </c>
      <c r="L43" s="20"/>
    </row>
    <row r="44" spans="1:12" ht="33.75" customHeight="1">
      <c r="A44" s="4" t="s">
        <v>67</v>
      </c>
      <c r="B44" s="34" t="s">
        <v>68</v>
      </c>
      <c r="C44" s="26">
        <v>599265.1</v>
      </c>
      <c r="D44" s="19">
        <v>13564930.3</v>
      </c>
      <c r="E44" s="19">
        <v>636402.2</v>
      </c>
      <c r="F44" s="19">
        <v>636402.2</v>
      </c>
      <c r="G44" s="28">
        <f>F44-E44</f>
        <v>0</v>
      </c>
      <c r="H44" s="38">
        <f t="shared" si="1"/>
        <v>1</v>
      </c>
      <c r="I44" s="18">
        <f t="shared" si="8"/>
        <v>0.046915257647877476</v>
      </c>
      <c r="J44" s="19">
        <f t="shared" si="9"/>
        <v>37137.09999999998</v>
      </c>
      <c r="K44" s="18">
        <f t="shared" si="10"/>
        <v>1.0619710709000074</v>
      </c>
      <c r="L44" s="20"/>
    </row>
    <row r="45" spans="1:12" ht="18.75" customHeight="1">
      <c r="A45" s="4" t="s">
        <v>69</v>
      </c>
      <c r="B45" s="34" t="s">
        <v>70</v>
      </c>
      <c r="C45" s="26">
        <v>41553.7</v>
      </c>
      <c r="D45" s="19">
        <v>2535989.1</v>
      </c>
      <c r="E45" s="19">
        <v>0</v>
      </c>
      <c r="F45" s="19">
        <v>0</v>
      </c>
      <c r="G45" s="28">
        <f t="shared" si="0"/>
        <v>0</v>
      </c>
      <c r="H45" s="17">
        <f t="shared" si="1"/>
      </c>
      <c r="I45" s="18">
        <f t="shared" si="8"/>
        <v>0</v>
      </c>
      <c r="J45" s="19">
        <f t="shared" si="9"/>
        <v>-41553.7</v>
      </c>
      <c r="K45" s="18">
        <f t="shared" si="10"/>
        <v>0</v>
      </c>
      <c r="L45" s="20"/>
    </row>
    <row r="46" spans="1:11" ht="33.75" customHeight="1">
      <c r="A46" s="4" t="s">
        <v>71</v>
      </c>
      <c r="B46" s="34" t="s">
        <v>72</v>
      </c>
      <c r="C46" s="26">
        <v>0</v>
      </c>
      <c r="D46" s="19">
        <v>0</v>
      </c>
      <c r="E46" s="19">
        <v>0</v>
      </c>
      <c r="F46" s="19">
        <v>24.3</v>
      </c>
      <c r="G46" s="28">
        <f t="shared" si="0"/>
        <v>24.3</v>
      </c>
      <c r="H46" s="17">
        <f t="shared" si="1"/>
      </c>
      <c r="I46" s="18">
        <f t="shared" si="8"/>
      </c>
      <c r="J46" s="19">
        <f t="shared" si="9"/>
        <v>24.3</v>
      </c>
      <c r="K46" s="18">
        <f t="shared" si="10"/>
      </c>
    </row>
    <row r="47" spans="1:11" ht="33.75" customHeight="1">
      <c r="A47" s="4" t="s">
        <v>73</v>
      </c>
      <c r="B47" s="34" t="s">
        <v>74</v>
      </c>
      <c r="C47" s="11">
        <v>0</v>
      </c>
      <c r="D47" s="19">
        <v>0</v>
      </c>
      <c r="E47" s="19">
        <v>0</v>
      </c>
      <c r="F47" s="19">
        <v>58676.6</v>
      </c>
      <c r="G47" s="28">
        <f t="shared" si="0"/>
        <v>58676.6</v>
      </c>
      <c r="H47" s="17">
        <f t="shared" si="1"/>
      </c>
      <c r="I47" s="18">
        <f t="shared" si="8"/>
      </c>
      <c r="J47" s="19">
        <f t="shared" si="9"/>
        <v>58676.6</v>
      </c>
      <c r="K47" s="18">
        <f t="shared" si="10"/>
      </c>
    </row>
    <row r="48" spans="1:11" ht="81.75" customHeight="1">
      <c r="A48" s="4" t="s">
        <v>75</v>
      </c>
      <c r="B48" s="34" t="s">
        <v>76</v>
      </c>
      <c r="C48" s="26">
        <v>409738.7</v>
      </c>
      <c r="D48" s="19">
        <v>0</v>
      </c>
      <c r="E48" s="19">
        <v>0</v>
      </c>
      <c r="F48" s="19">
        <v>219116.9</v>
      </c>
      <c r="G48" s="28">
        <f t="shared" si="0"/>
        <v>219116.9</v>
      </c>
      <c r="H48" s="17">
        <f t="shared" si="1"/>
      </c>
      <c r="I48" s="18">
        <f t="shared" si="8"/>
      </c>
      <c r="J48" s="19">
        <f t="shared" si="9"/>
        <v>-190621.80000000002</v>
      </c>
      <c r="K48" s="18">
        <f t="shared" si="10"/>
        <v>0.534772282920798</v>
      </c>
    </row>
    <row r="49" spans="1:11" ht="51.75" customHeight="1">
      <c r="A49" s="4" t="s">
        <v>77</v>
      </c>
      <c r="B49" s="34" t="s">
        <v>78</v>
      </c>
      <c r="C49" s="26">
        <v>-684414.6</v>
      </c>
      <c r="D49" s="19">
        <v>0</v>
      </c>
      <c r="E49" s="19">
        <v>0</v>
      </c>
      <c r="F49" s="19">
        <v>-656904.7000000001</v>
      </c>
      <c r="G49" s="28">
        <f t="shared" si="0"/>
        <v>-656904.7000000001</v>
      </c>
      <c r="H49" s="17">
        <f t="shared" si="1"/>
      </c>
      <c r="I49" s="18">
        <f t="shared" si="8"/>
      </c>
      <c r="J49" s="19">
        <f t="shared" si="9"/>
        <v>27509.899999999907</v>
      </c>
      <c r="K49" s="18">
        <f t="shared" si="10"/>
        <v>0.9598052116363387</v>
      </c>
    </row>
    <row r="50" spans="1:11" s="40" customFormat="1" ht="22.5" customHeight="1">
      <c r="A50" s="39"/>
      <c r="B50" s="41" t="s">
        <v>79</v>
      </c>
      <c r="C50" s="42">
        <f>C40+C41</f>
        <v>1805058.9</v>
      </c>
      <c r="D50" s="42">
        <f>D40+D41</f>
        <v>50879592.3</v>
      </c>
      <c r="E50" s="42">
        <f>E40+E41</f>
        <v>2166751</v>
      </c>
      <c r="F50" s="42">
        <f>F40+F41</f>
        <v>1664208.1999999997</v>
      </c>
      <c r="G50" s="42">
        <f t="shared" si="0"/>
        <v>-502542.8000000003</v>
      </c>
      <c r="H50" s="43">
        <f t="shared" si="1"/>
        <v>0.7680661968080318</v>
      </c>
      <c r="I50" s="43">
        <f>_xlfn.IFERROR(F50/D50,"")</f>
        <v>0.03270875659119619</v>
      </c>
      <c r="J50" s="42">
        <f>F50-C50</f>
        <v>-140850.7000000002</v>
      </c>
      <c r="K50" s="43">
        <f>_xlfn.IFERROR(F50/C50,"")</f>
        <v>0.9219689174685656</v>
      </c>
    </row>
    <row r="51" spans="1:8" s="2" customFormat="1" ht="15.75">
      <c r="A51" s="7"/>
      <c r="B51" s="13"/>
      <c r="C51" s="10"/>
      <c r="D51" s="10"/>
      <c r="E51" s="10"/>
      <c r="F51" s="10"/>
      <c r="G51" s="10"/>
      <c r="H51" s="10"/>
    </row>
    <row r="52" spans="1:8" s="2" customFormat="1" ht="15.75">
      <c r="A52" s="7"/>
      <c r="B52" s="13"/>
      <c r="C52" s="10"/>
      <c r="D52" s="29"/>
      <c r="E52" s="10"/>
      <c r="F52" s="29"/>
      <c r="G52" s="10"/>
      <c r="H52" s="10"/>
    </row>
  </sheetData>
  <sheetProtection password="CE28" sheet="1" objects="1" scenarios="1"/>
  <mergeCells count="3">
    <mergeCell ref="A1:K1"/>
    <mergeCell ref="A3:K3"/>
    <mergeCell ref="A2:K2"/>
  </mergeCells>
  <printOptions/>
  <pageMargins left="0.3937007874015748" right="0.2755905511811024" top="0.2755905511811024" bottom="0.2755905511811024" header="0.2755905511811024" footer="0.15748031496062992"/>
  <pageSetup firstPageNumber="1" useFirstPageNumber="1" fitToHeight="0" fitToWidth="1" orientation="portrait" paperSize="9" scale="5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Леготкина Наталья Юрьевна</cp:lastModifiedBy>
  <cp:lastPrinted>2024-02-09T07:26:45Z</cp:lastPrinted>
  <dcterms:created xsi:type="dcterms:W3CDTF">2023-05-10T09:13:22Z</dcterms:created>
  <dcterms:modified xsi:type="dcterms:W3CDTF">2024-02-16T06:27:31Z</dcterms:modified>
  <cp:category/>
  <cp:version/>
  <cp:contentType/>
  <cp:contentStatus/>
</cp:coreProperties>
</file>