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на 01.04.2024" sheetId="1" r:id="rId1"/>
  </sheets>
  <definedNames>
    <definedName name="_xlfn.IFERROR" hidden="1">#NAME?</definedName>
    <definedName name="_xlnm.Print_Titles" localSheetId="0">'на 01.04.2024'!$5:$5</definedName>
    <definedName name="_xlnm.Print_Area" localSheetId="0">'на 01.04.2024'!$A$1:$K$50</definedName>
  </definedNames>
  <calcPr fullCalcOnLoad="1"/>
</workbook>
</file>

<file path=xl/sharedStrings.xml><?xml version="1.0" encoding="utf-8"?>
<sst xmlns="http://schemas.openxmlformats.org/spreadsheetml/2006/main" count="101" uniqueCount="101">
  <si>
    <t>тыс. руб.</t>
  </si>
  <si>
    <t>Код вида доходов</t>
  </si>
  <si>
    <t>Наименование вида доходов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</si>
  <si>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</si>
  <si>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</si>
  <si>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</si>
  <si>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</si>
  <si>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</si>
  <si>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</si>
  <si>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</si>
  <si>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</si>
  <si>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</si>
  <si>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</si>
  <si>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</si>
  <si>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</si>
  <si>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</si>
  <si>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</si>
  <si>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</si>
  <si>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</si>
  <si>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</si>
  <si>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</si>
  <si>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</si>
  <si>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</si>
  <si>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</si>
  <si>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</si>
  <si>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</si>
  <si>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</si>
  <si>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</si>
  <si>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</si>
  <si>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</si>
  <si>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</si>
  <si>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</si>
  <si>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</si>
  <si>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</si>
  <si>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</si>
  <si>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</si>
  <si>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</si>
  <si>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</si>
  <si>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</si>
  <si>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</si>
  <si>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</si>
  <si>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</si>
  <si>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</si>
  <si>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</si>
  <si>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</si>
  <si>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</si>
  <si>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</si>
  <si>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</si>
  <si>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</si>
  <si>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</si>
  <si>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</si>
  <si>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</si>
  <si>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</si>
  <si>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</si>
  <si>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</si>
  <si>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</si>
  <si>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</si>
  <si>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</si>
  <si>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</si>
  <si>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</si>
  <si>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</si>
  <si>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</si>
  <si>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</si>
  <si>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</si>
  <si>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</si>
  <si>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</si>
  <si>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</si>
  <si>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</si>
  <si>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</si>
  <si>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</si>
  <si>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</si>
  <si>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</si>
  <si>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</si>
  <si>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</si>
  <si>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</si>
  <si>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</si>
  <si>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</si>
  <si>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</si>
  <si>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</si>
  <si>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</si>
  <si>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</si>
  <si>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</si>
  <si>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</si>
  <si>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</si>
  <si>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</si>
  <si>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1 14 06000 04 0000 430</t>
  </si>
  <si>
    <t>1 14 06300 04 0000 430</t>
  </si>
  <si>
    <t xml:space="preserve">Уточненный годовой план 2024 года </t>
  </si>
  <si>
    <t>% исполн. плана 2024 года</t>
  </si>
  <si>
    <t>Откл. факта 2024г. от факта 2023г.</t>
  </si>
  <si>
    <t>Факт 2024г. к факту 2023г.</t>
  </si>
  <si>
    <t>1 14 13040 04 0000 000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</si>
  <si>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</si>
  <si>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Факт на 01.04.2024г. </t>
  </si>
  <si>
    <t xml:space="preserve">Оперативный анализ исполнения бюджета города Перми по доходам на 1 апреля 2024 года </t>
  </si>
  <si>
    <t xml:space="preserve">Приложение 1 </t>
  </si>
  <si>
    <t xml:space="preserve"> к пояснительной записке</t>
  </si>
  <si>
    <t>План января-марта 2024 года</t>
  </si>
  <si>
    <t>Факт на 01.04.2023г. (в сопоставимых условиях с 2024г.)</t>
  </si>
  <si>
    <t>Исполн. плана января- марта 2024 года</t>
  </si>
  <si>
    <t>Отклонение факта отч.периода от плана января-марта 2024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</si>
</sst>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_-* #,##0.00&quot;р.&quot;_-;\-* #,##0.00&quot;р.&quot;_-;_-* \-??&quot;р.&quot;_-;_-@_-"/>
    <numFmt numFmtId="170" formatCode="_-* #\ ##0.00\ _₽_-;\-* #\ ##0.00\ _₽_-;_-* &quot;-&quot;??\ _₽_-;_-@_-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2.5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9" fontId="0" fillId="0" borderId="0" applyBorder="0" applyProtection="0">
      <alignment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8" fontId="0" fillId="0" borderId="10" xfId="44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167" fontId="0" fillId="0" borderId="10" xfId="68" applyNumberFormat="1" applyFont="1" applyFill="1" applyBorder="1" applyAlignment="1" applyProtection="1">
      <alignment horizontal="right" wrapText="1"/>
      <protection/>
    </xf>
    <xf numFmtId="168" fontId="7" fillId="0" borderId="0" xfId="0" applyNumberFormat="1" applyFont="1" applyFill="1" applyBorder="1" applyAlignment="1">
      <alignment wrapText="1"/>
    </xf>
    <xf numFmtId="168" fontId="0" fillId="0" borderId="10" xfId="46" applyNumberFormat="1" applyFont="1" applyFill="1" applyBorder="1" applyAlignment="1" applyProtection="1">
      <alignment horizontal="right" wrapText="1"/>
      <protection/>
    </xf>
    <xf numFmtId="168" fontId="0" fillId="33" borderId="10" xfId="44" applyNumberFormat="1" applyFont="1" applyFill="1" applyBorder="1" applyAlignment="1" applyProtection="1">
      <alignment horizontal="right" wrapText="1"/>
      <protection/>
    </xf>
    <xf numFmtId="168" fontId="0" fillId="33" borderId="10" xfId="46" applyNumberFormat="1" applyFont="1" applyFill="1" applyBorder="1" applyAlignment="1" applyProtection="1">
      <alignment horizontal="right" wrapText="1"/>
      <protection/>
    </xf>
    <xf numFmtId="168" fontId="0" fillId="33" borderId="10" xfId="44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 applyFill="1" applyAlignment="1">
      <alignment horizontal="left" wrapText="1"/>
    </xf>
    <xf numFmtId="165" fontId="0" fillId="0" borderId="0" xfId="0" applyNumberFormat="1" applyFont="1" applyFill="1" applyAlignment="1">
      <alignment/>
    </xf>
    <xf numFmtId="168" fontId="2" fillId="0" borderId="10" xfId="44" applyNumberFormat="1" applyFont="1" applyFill="1" applyBorder="1" applyAlignment="1" applyProtection="1">
      <alignment horizontal="right" wrapText="1"/>
      <protection/>
    </xf>
    <xf numFmtId="167" fontId="2" fillId="0" borderId="10" xfId="68" applyNumberFormat="1" applyFont="1" applyFill="1" applyBorder="1" applyAlignment="1" applyProtection="1">
      <alignment horizontal="right" wrapText="1"/>
      <protection/>
    </xf>
    <xf numFmtId="168" fontId="0" fillId="0" borderId="10" xfId="44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4" fontId="9" fillId="0" borderId="0" xfId="0" applyNumberFormat="1" applyFont="1" applyFill="1" applyAlignment="1">
      <alignment horizontal="center" wrapText="1"/>
    </xf>
    <xf numFmtId="164" fontId="9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8" fontId="2" fillId="0" borderId="10" xfId="44" applyNumberFormat="1" applyFont="1" applyFill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left" wrapText="1"/>
    </xf>
    <xf numFmtId="168" fontId="11" fillId="0" borderId="10" xfId="44" applyNumberFormat="1" applyFont="1" applyFill="1" applyBorder="1" applyAlignment="1" applyProtection="1">
      <alignment horizontal="right" wrapText="1"/>
      <protection/>
    </xf>
    <xf numFmtId="167" fontId="11" fillId="0" borderId="10" xfId="68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3" xfId="55"/>
    <cellStyle name="Обычный 2" xfId="56"/>
    <cellStyle name="Обычный 2 2" xfId="57"/>
    <cellStyle name="Обычный 2 3" xfId="58"/>
    <cellStyle name="Обычный 2 3 2" xfId="59"/>
    <cellStyle name="Обычный 2 3 3" xfId="60"/>
    <cellStyle name="Обычный 3" xfId="61"/>
    <cellStyle name="Обычный 3 2" xfId="62"/>
    <cellStyle name="Обычный 4" xfId="63"/>
    <cellStyle name="Обычный 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2 2" xfId="74"/>
    <cellStyle name="Финансовый 2 3" xfId="75"/>
    <cellStyle name="Финансовый 2 4" xfId="76"/>
    <cellStyle name="Финансовый 2 5" xfId="77"/>
    <cellStyle name="Финансовый 3" xfId="78"/>
    <cellStyle name="Финансовый 3 2" xfId="79"/>
    <cellStyle name="Финансовый 3 3" xfId="80"/>
    <cellStyle name="Финансовый 3 4" xfId="81"/>
    <cellStyle name="Финансовый 3 5" xfId="82"/>
    <cellStyle name="Финансовый 4" xfId="83"/>
    <cellStyle name="Финансовый 4 2" xfId="84"/>
    <cellStyle name="Финансовый 4 3" xfId="85"/>
    <cellStyle name="Финансовый 4 4" xfId="86"/>
    <cellStyle name="Финансовый 4 5" xfId="87"/>
    <cellStyle name="Финансовый 5" xfId="88"/>
    <cellStyle name="Финансовый 5 2" xfId="89"/>
    <cellStyle name="Финансовый 5 3" xfId="90"/>
    <cellStyle name="Финансовый 5 4" xfId="91"/>
    <cellStyle name="Финансовый 5 5" xfId="92"/>
    <cellStyle name="Финансовый 6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5.25390625" defaultRowHeight="15.75"/>
  <cols>
    <col min="1" max="1" width="16.375" style="32" hidden="1" customWidth="1"/>
    <col min="2" max="2" width="54.25390625" style="25" customWidth="1"/>
    <col min="3" max="3" width="14.375" style="6" customWidth="1"/>
    <col min="4" max="4" width="13.375" style="6" customWidth="1"/>
    <col min="5" max="6" width="13.00390625" style="6" customWidth="1"/>
    <col min="7" max="7" width="14.00390625" style="6" customWidth="1"/>
    <col min="8" max="8" width="11.00390625" style="6" customWidth="1"/>
    <col min="9" max="9" width="9.625" style="18" customWidth="1"/>
    <col min="10" max="10" width="12.00390625" style="18" customWidth="1"/>
    <col min="11" max="11" width="10.125" style="18" customWidth="1"/>
    <col min="12" max="16384" width="15.25390625" style="7" customWidth="1"/>
  </cols>
  <sheetData>
    <row r="1" spans="1:11" ht="18.75" customHeight="1">
      <c r="A1" s="50" t="s">
        <v>95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5">
      <c r="A2" s="50" t="s">
        <v>96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25" customHeight="1">
      <c r="A3" s="51" t="s">
        <v>94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>
      <c r="A4" s="26"/>
      <c r="B4" s="17"/>
      <c r="C4" s="4"/>
      <c r="D4" s="4"/>
      <c r="E4" s="4"/>
      <c r="F4" s="4"/>
      <c r="G4" s="4"/>
      <c r="H4" s="4"/>
      <c r="K4" s="2" t="s">
        <v>0</v>
      </c>
    </row>
    <row r="5" spans="1:12" ht="101.25" customHeight="1">
      <c r="A5" s="8" t="s">
        <v>1</v>
      </c>
      <c r="B5" s="8" t="s">
        <v>2</v>
      </c>
      <c r="C5" s="34" t="s">
        <v>98</v>
      </c>
      <c r="D5" s="35" t="s">
        <v>87</v>
      </c>
      <c r="E5" s="35" t="s">
        <v>97</v>
      </c>
      <c r="F5" s="35" t="s">
        <v>93</v>
      </c>
      <c r="G5" s="36" t="s">
        <v>100</v>
      </c>
      <c r="H5" s="36" t="s">
        <v>99</v>
      </c>
      <c r="I5" s="37" t="s">
        <v>88</v>
      </c>
      <c r="J5" s="37" t="s">
        <v>89</v>
      </c>
      <c r="K5" s="37" t="s">
        <v>90</v>
      </c>
      <c r="L5" s="38"/>
    </row>
    <row r="6" spans="1:11" s="3" customFormat="1" ht="21.75" customHeight="1">
      <c r="A6" s="46"/>
      <c r="B6" s="47" t="s">
        <v>3</v>
      </c>
      <c r="C6" s="19">
        <f>SUM(C7:C16)</f>
        <v>2606615.5666666673</v>
      </c>
      <c r="D6" s="19">
        <f>SUM(D7:D16)</f>
        <v>22907468.699999996</v>
      </c>
      <c r="E6" s="19">
        <f>SUM(E7:E16)</f>
        <v>3852347.3000000003</v>
      </c>
      <c r="F6" s="19">
        <f>SUM(F7:F16)</f>
        <v>3967107.8</v>
      </c>
      <c r="G6" s="19">
        <f>F6-E6</f>
        <v>114760.49999999953</v>
      </c>
      <c r="H6" s="20">
        <f>_xlfn.IFERROR(F6/E6,"")</f>
        <v>1.0297897596096799</v>
      </c>
      <c r="I6" s="20">
        <f>_xlfn.IFERROR(F6/D6,"")</f>
        <v>0.17317966694417009</v>
      </c>
      <c r="J6" s="19">
        <f>F6-C6</f>
        <v>1360492.2333333325</v>
      </c>
      <c r="K6" s="20">
        <f>_xlfn.IFERROR(F6/C6,"")</f>
        <v>1.521938198609443</v>
      </c>
    </row>
    <row r="7" spans="1:11" ht="19.5" customHeight="1">
      <c r="A7" s="28" t="s">
        <v>4</v>
      </c>
      <c r="B7" s="23" t="s">
        <v>5</v>
      </c>
      <c r="C7" s="13">
        <v>1996386.6</v>
      </c>
      <c r="D7" s="9">
        <v>17657445.4</v>
      </c>
      <c r="E7" s="9">
        <v>2839313</v>
      </c>
      <c r="F7" s="9">
        <v>3033940.4</v>
      </c>
      <c r="G7" s="9">
        <f aca="true" t="shared" si="0" ref="G7:G50">F7-E7</f>
        <v>194627.3999999999</v>
      </c>
      <c r="H7" s="11">
        <f aca="true" t="shared" si="1" ref="H7:H50">_xlfn.IFERROR(F7/E7,"")</f>
        <v>1.068547356349934</v>
      </c>
      <c r="I7" s="11">
        <f>_xlfn.IFERROR(F7/D7,"")</f>
        <v>0.17182215950672006</v>
      </c>
      <c r="J7" s="9">
        <f>F7-C7</f>
        <v>1037553.7999999998</v>
      </c>
      <c r="K7" s="11">
        <f aca="true" t="shared" si="2" ref="K7:K50">_xlfn.IFERROR(F7/C7,"")</f>
        <v>1.5197158706635276</v>
      </c>
    </row>
    <row r="8" spans="1:11" ht="33.75" customHeight="1">
      <c r="A8" s="28" t="s">
        <v>6</v>
      </c>
      <c r="B8" s="23" t="s">
        <v>7</v>
      </c>
      <c r="C8" s="13">
        <v>18429.6</v>
      </c>
      <c r="D8" s="9">
        <v>79229.2</v>
      </c>
      <c r="E8" s="9">
        <v>19255.7</v>
      </c>
      <c r="F8" s="9">
        <v>19604.3</v>
      </c>
      <c r="G8" s="9">
        <f t="shared" si="0"/>
        <v>348.59999999999854</v>
      </c>
      <c r="H8" s="11">
        <f t="shared" si="1"/>
        <v>1.018103730324008</v>
      </c>
      <c r="I8" s="11">
        <f aca="true" t="shared" si="3" ref="I8:I16">_xlfn.IFERROR(F8/D8,"")</f>
        <v>0.24743781333144851</v>
      </c>
      <c r="J8" s="9">
        <f aca="true" t="shared" si="4" ref="J8:J39">F8-C8</f>
        <v>1174.7000000000007</v>
      </c>
      <c r="K8" s="11">
        <f t="shared" si="2"/>
        <v>1.0637398532795068</v>
      </c>
    </row>
    <row r="9" spans="1:11" ht="33.75" customHeight="1">
      <c r="A9" s="28" t="s">
        <v>82</v>
      </c>
      <c r="B9" s="23" t="s">
        <v>8</v>
      </c>
      <c r="C9" s="6">
        <f>159669.8/12*10</f>
        <v>133058.16666666666</v>
      </c>
      <c r="D9" s="9">
        <v>957429</v>
      </c>
      <c r="E9" s="9">
        <v>170697.6</v>
      </c>
      <c r="F9" s="9">
        <v>174109.4</v>
      </c>
      <c r="G9" s="9">
        <f t="shared" si="0"/>
        <v>3411.7999999999884</v>
      </c>
      <c r="H9" s="11">
        <f>_xlfn.IFERROR(F9/E9,"")</f>
        <v>1.019987392910035</v>
      </c>
      <c r="I9" s="11">
        <f>_xlfn.IFERROR(F9/D9,"")</f>
        <v>0.18185097798374605</v>
      </c>
      <c r="J9" s="9">
        <f>F9-C9</f>
        <v>41051.23333333334</v>
      </c>
      <c r="K9" s="11">
        <f>_xlfn.IFERROR(F9/C9,"")</f>
        <v>1.3085209601314713</v>
      </c>
    </row>
    <row r="10" spans="1:11" ht="33.75" customHeight="1">
      <c r="A10" s="28" t="s">
        <v>9</v>
      </c>
      <c r="B10" s="23" t="s">
        <v>10</v>
      </c>
      <c r="C10" s="13">
        <v>-3643.4</v>
      </c>
      <c r="D10" s="9">
        <v>0</v>
      </c>
      <c r="E10" s="9">
        <v>0</v>
      </c>
      <c r="F10" s="9">
        <v>205.9</v>
      </c>
      <c r="G10" s="9">
        <f t="shared" si="0"/>
        <v>205.9</v>
      </c>
      <c r="H10" s="11">
        <f t="shared" si="1"/>
      </c>
      <c r="I10" s="11">
        <f t="shared" si="3"/>
      </c>
      <c r="J10" s="9">
        <f t="shared" si="4"/>
        <v>3849.3</v>
      </c>
      <c r="K10" s="11">
        <f t="shared" si="2"/>
        <v>-0.05651314706043805</v>
      </c>
    </row>
    <row r="11" spans="1:11" ht="19.5" customHeight="1">
      <c r="A11" s="28" t="s">
        <v>11</v>
      </c>
      <c r="B11" s="23" t="s">
        <v>12</v>
      </c>
      <c r="C11" s="13">
        <v>45.6</v>
      </c>
      <c r="D11" s="9">
        <v>792.3</v>
      </c>
      <c r="E11" s="9">
        <v>310</v>
      </c>
      <c r="F11" s="9">
        <v>729.2</v>
      </c>
      <c r="G11" s="9">
        <f t="shared" si="0"/>
        <v>419.20000000000005</v>
      </c>
      <c r="H11" s="11">
        <f t="shared" si="1"/>
        <v>2.3522580645161293</v>
      </c>
      <c r="I11" s="11">
        <f t="shared" si="3"/>
        <v>0.9203584500820398</v>
      </c>
      <c r="J11" s="9">
        <f t="shared" si="4"/>
        <v>683.6</v>
      </c>
      <c r="K11" s="11">
        <f t="shared" si="2"/>
        <v>15.991228070175438</v>
      </c>
    </row>
    <row r="12" spans="1:11" ht="33.75" customHeight="1">
      <c r="A12" s="28" t="s">
        <v>13</v>
      </c>
      <c r="B12" s="23" t="s">
        <v>14</v>
      </c>
      <c r="C12" s="13">
        <v>-38115.8</v>
      </c>
      <c r="D12" s="9">
        <v>354934.4</v>
      </c>
      <c r="E12" s="9">
        <v>191059.3</v>
      </c>
      <c r="F12" s="9">
        <v>165432.4</v>
      </c>
      <c r="G12" s="9">
        <f t="shared" si="0"/>
        <v>-25626.899999999994</v>
      </c>
      <c r="H12" s="11">
        <f t="shared" si="1"/>
        <v>0.865869392382365</v>
      </c>
      <c r="I12" s="11">
        <f t="shared" si="3"/>
        <v>0.46609288927756787</v>
      </c>
      <c r="J12" s="9">
        <f t="shared" si="4"/>
        <v>203548.2</v>
      </c>
      <c r="K12" s="11">
        <f t="shared" si="2"/>
        <v>-4.340257845827714</v>
      </c>
    </row>
    <row r="13" spans="1:11" ht="19.5" customHeight="1">
      <c r="A13" s="28" t="s">
        <v>15</v>
      </c>
      <c r="B13" s="23" t="s">
        <v>16</v>
      </c>
      <c r="C13" s="13">
        <v>16499.7</v>
      </c>
      <c r="D13" s="9">
        <v>1250550.2</v>
      </c>
      <c r="E13" s="9">
        <v>51000</v>
      </c>
      <c r="F13" s="9">
        <v>47165.9</v>
      </c>
      <c r="G13" s="9">
        <f t="shared" si="0"/>
        <v>-3834.0999999999985</v>
      </c>
      <c r="H13" s="11">
        <f t="shared" si="1"/>
        <v>0.924821568627451</v>
      </c>
      <c r="I13" s="11">
        <f t="shared" si="3"/>
        <v>0.037716118873116815</v>
      </c>
      <c r="J13" s="9">
        <f t="shared" si="4"/>
        <v>30666.2</v>
      </c>
      <c r="K13" s="11">
        <f t="shared" si="2"/>
        <v>2.858591368327909</v>
      </c>
    </row>
    <row r="14" spans="1:11" ht="19.5" customHeight="1">
      <c r="A14" s="28" t="s">
        <v>17</v>
      </c>
      <c r="B14" s="23" t="s">
        <v>18</v>
      </c>
      <c r="C14" s="13">
        <v>441071.2</v>
      </c>
      <c r="D14" s="9">
        <v>2382735.3</v>
      </c>
      <c r="E14" s="9">
        <v>528327</v>
      </c>
      <c r="F14" s="9">
        <v>475366.6</v>
      </c>
      <c r="G14" s="9">
        <f t="shared" si="0"/>
        <v>-52960.40000000002</v>
      </c>
      <c r="H14" s="11">
        <f t="shared" si="1"/>
        <v>0.8997582936325419</v>
      </c>
      <c r="I14" s="11">
        <f t="shared" si="3"/>
        <v>0.19950457778503555</v>
      </c>
      <c r="J14" s="9">
        <f t="shared" si="4"/>
        <v>34295.399999999965</v>
      </c>
      <c r="K14" s="11">
        <f t="shared" si="2"/>
        <v>1.0777547933304192</v>
      </c>
    </row>
    <row r="15" spans="1:11" ht="19.5" customHeight="1">
      <c r="A15" s="28" t="s">
        <v>19</v>
      </c>
      <c r="B15" s="23" t="s">
        <v>20</v>
      </c>
      <c r="C15" s="13">
        <v>42884</v>
      </c>
      <c r="D15" s="9">
        <v>224352.9</v>
      </c>
      <c r="E15" s="9">
        <v>52384.7</v>
      </c>
      <c r="F15" s="9">
        <v>50553.7</v>
      </c>
      <c r="G15" s="9">
        <f t="shared" si="0"/>
        <v>-1831</v>
      </c>
      <c r="H15" s="11">
        <f t="shared" si="1"/>
        <v>0.9650470461795142</v>
      </c>
      <c r="I15" s="11">
        <f t="shared" si="3"/>
        <v>0.22533116353744478</v>
      </c>
      <c r="J15" s="9">
        <f t="shared" si="4"/>
        <v>7669.699999999997</v>
      </c>
      <c r="K15" s="11">
        <f t="shared" si="2"/>
        <v>1.1788475888443242</v>
      </c>
    </row>
    <row r="16" spans="1:11" ht="33.75" customHeight="1">
      <c r="A16" s="28" t="s">
        <v>21</v>
      </c>
      <c r="B16" s="23" t="s">
        <v>22</v>
      </c>
      <c r="C16" s="9">
        <v>-0.1</v>
      </c>
      <c r="D16" s="9">
        <v>0</v>
      </c>
      <c r="E16" s="9">
        <v>0</v>
      </c>
      <c r="F16" s="9">
        <v>0</v>
      </c>
      <c r="G16" s="9">
        <f t="shared" si="0"/>
        <v>0</v>
      </c>
      <c r="H16" s="11">
        <f t="shared" si="1"/>
      </c>
      <c r="I16" s="11">
        <f t="shared" si="3"/>
      </c>
      <c r="J16" s="9">
        <f t="shared" si="4"/>
        <v>0.1</v>
      </c>
      <c r="K16" s="11">
        <f t="shared" si="2"/>
        <v>0</v>
      </c>
    </row>
    <row r="17" spans="1:11" s="3" customFormat="1" ht="21.75" customHeight="1">
      <c r="A17" s="27"/>
      <c r="B17" s="47" t="s">
        <v>23</v>
      </c>
      <c r="C17" s="19">
        <f>SUM(C18:C39)</f>
        <v>1680054.2</v>
      </c>
      <c r="D17" s="19">
        <f>SUM(D18:D39)</f>
        <v>7267443.600000001</v>
      </c>
      <c r="E17" s="19">
        <f>SUM(E18:E39)</f>
        <v>1820595.7000000002</v>
      </c>
      <c r="F17" s="19">
        <f>SUM(F18:F39)</f>
        <v>1865980.2</v>
      </c>
      <c r="G17" s="19">
        <f t="shared" si="0"/>
        <v>45384.49999999977</v>
      </c>
      <c r="H17" s="20">
        <f t="shared" si="1"/>
        <v>1.0249283792112658</v>
      </c>
      <c r="I17" s="20">
        <f>_xlfn.IFERROR(F17/D17,"")</f>
        <v>0.25675881406221024</v>
      </c>
      <c r="J17" s="19">
        <f t="shared" si="4"/>
        <v>185926</v>
      </c>
      <c r="K17" s="20">
        <f t="shared" si="2"/>
        <v>1.110666667777742</v>
      </c>
    </row>
    <row r="18" spans="1:11" ht="78.75">
      <c r="A18" s="28" t="s">
        <v>24</v>
      </c>
      <c r="B18" s="23" t="s">
        <v>25</v>
      </c>
      <c r="C18" s="6">
        <v>0</v>
      </c>
      <c r="D18" s="9">
        <v>2640</v>
      </c>
      <c r="E18" s="9">
        <v>0</v>
      </c>
      <c r="F18" s="9">
        <v>0</v>
      </c>
      <c r="G18" s="9">
        <f t="shared" si="0"/>
        <v>0</v>
      </c>
      <c r="H18" s="11">
        <f t="shared" si="1"/>
      </c>
      <c r="I18" s="11">
        <f>_xlfn.IFERROR(F18/D18,"")</f>
        <v>0</v>
      </c>
      <c r="J18" s="9">
        <f t="shared" si="4"/>
        <v>0</v>
      </c>
      <c r="K18" s="11">
        <f t="shared" si="2"/>
      </c>
    </row>
    <row r="19" spans="1:11" ht="63">
      <c r="A19" s="28" t="s">
        <v>26</v>
      </c>
      <c r="B19" s="23" t="s">
        <v>27</v>
      </c>
      <c r="C19" s="13">
        <v>134786</v>
      </c>
      <c r="D19" s="9">
        <v>408521.3</v>
      </c>
      <c r="E19" s="9">
        <v>110500</v>
      </c>
      <c r="F19" s="9">
        <v>104914.6</v>
      </c>
      <c r="G19" s="9">
        <f t="shared" si="0"/>
        <v>-5585.399999999994</v>
      </c>
      <c r="H19" s="11">
        <f t="shared" si="1"/>
        <v>0.9494533936651585</v>
      </c>
      <c r="I19" s="11">
        <f aca="true" t="shared" si="5" ref="I19:I39">_xlfn.IFERROR(F19/D19,"")</f>
        <v>0.2568154952997555</v>
      </c>
      <c r="J19" s="9">
        <f t="shared" si="4"/>
        <v>-29871.399999999994</v>
      </c>
      <c r="K19" s="11">
        <f t="shared" si="2"/>
        <v>0.7783790601397772</v>
      </c>
    </row>
    <row r="20" spans="1:11" ht="34.5" customHeight="1">
      <c r="A20" s="28" t="s">
        <v>28</v>
      </c>
      <c r="B20" s="23" t="s">
        <v>29</v>
      </c>
      <c r="C20" s="13">
        <v>12966.2</v>
      </c>
      <c r="D20" s="9">
        <v>149267.9</v>
      </c>
      <c r="E20" s="9">
        <v>98780</v>
      </c>
      <c r="F20" s="9">
        <v>25114.3</v>
      </c>
      <c r="G20" s="9">
        <f t="shared" si="0"/>
        <v>-73665.7</v>
      </c>
      <c r="H20" s="11">
        <f t="shared" si="1"/>
        <v>0.2542447863940069</v>
      </c>
      <c r="I20" s="11">
        <f t="shared" si="5"/>
        <v>0.1682498380428746</v>
      </c>
      <c r="J20" s="9">
        <f t="shared" si="4"/>
        <v>12148.099999999999</v>
      </c>
      <c r="K20" s="11">
        <f t="shared" si="2"/>
        <v>1.936905184248276</v>
      </c>
    </row>
    <row r="21" spans="1:11" ht="19.5" customHeight="1">
      <c r="A21" s="28" t="s">
        <v>30</v>
      </c>
      <c r="B21" s="23" t="s">
        <v>31</v>
      </c>
      <c r="C21" s="13">
        <v>61.8</v>
      </c>
      <c r="D21" s="9">
        <v>254.5</v>
      </c>
      <c r="E21" s="9">
        <v>63.6</v>
      </c>
      <c r="F21" s="9">
        <v>120.6</v>
      </c>
      <c r="G21" s="9">
        <f t="shared" si="0"/>
        <v>56.99999999999999</v>
      </c>
      <c r="H21" s="11">
        <f t="shared" si="1"/>
        <v>1.8962264150943395</v>
      </c>
      <c r="I21" s="11">
        <f t="shared" si="5"/>
        <v>0.47387033398821216</v>
      </c>
      <c r="J21" s="9">
        <f t="shared" si="4"/>
        <v>58.8</v>
      </c>
      <c r="K21" s="11">
        <f t="shared" si="2"/>
        <v>1.9514563106796117</v>
      </c>
    </row>
    <row r="22" spans="1:11" ht="48" customHeight="1">
      <c r="A22" s="28" t="s">
        <v>32</v>
      </c>
      <c r="B22" s="23" t="s">
        <v>33</v>
      </c>
      <c r="C22" s="13">
        <v>22633.6</v>
      </c>
      <c r="D22" s="9">
        <v>95135.2</v>
      </c>
      <c r="E22" s="9">
        <v>22300</v>
      </c>
      <c r="F22" s="9">
        <v>20417.6</v>
      </c>
      <c r="G22" s="9">
        <f t="shared" si="0"/>
        <v>-1882.4000000000015</v>
      </c>
      <c r="H22" s="11">
        <f t="shared" si="1"/>
        <v>0.9155874439461883</v>
      </c>
      <c r="I22" s="11">
        <f t="shared" si="5"/>
        <v>0.21461667185226918</v>
      </c>
      <c r="J22" s="9">
        <f t="shared" si="4"/>
        <v>-2216</v>
      </c>
      <c r="K22" s="11">
        <f t="shared" si="2"/>
        <v>0.9020924643008624</v>
      </c>
    </row>
    <row r="23" spans="1:11" ht="78.75">
      <c r="A23" s="28" t="s">
        <v>34</v>
      </c>
      <c r="B23" s="23" t="s">
        <v>35</v>
      </c>
      <c r="C23" s="13">
        <v>37276.3</v>
      </c>
      <c r="D23" s="9">
        <v>209447.5</v>
      </c>
      <c r="E23" s="9">
        <v>48697.6</v>
      </c>
      <c r="F23" s="9">
        <v>50552.2</v>
      </c>
      <c r="G23" s="9">
        <f t="shared" si="0"/>
        <v>1854.5999999999985</v>
      </c>
      <c r="H23" s="11">
        <f t="shared" si="1"/>
        <v>1.0380840123537916</v>
      </c>
      <c r="I23" s="11">
        <f t="shared" si="5"/>
        <v>0.24135976796094485</v>
      </c>
      <c r="J23" s="9">
        <f t="shared" si="4"/>
        <v>13275.899999999994</v>
      </c>
      <c r="K23" s="11">
        <f t="shared" si="2"/>
        <v>1.3561485447858288</v>
      </c>
    </row>
    <row r="24" spans="1:11" ht="112.5" customHeight="1">
      <c r="A24" s="28" t="s">
        <v>36</v>
      </c>
      <c r="B24" s="49" t="s">
        <v>37</v>
      </c>
      <c r="C24" s="13">
        <v>625</v>
      </c>
      <c r="D24" s="9">
        <v>1150.3</v>
      </c>
      <c r="E24" s="9">
        <v>80</v>
      </c>
      <c r="F24" s="9">
        <v>1142.4</v>
      </c>
      <c r="G24" s="9">
        <f t="shared" si="0"/>
        <v>1062.4</v>
      </c>
      <c r="H24" s="11">
        <f t="shared" si="1"/>
        <v>14.280000000000001</v>
      </c>
      <c r="I24" s="11">
        <f t="shared" si="5"/>
        <v>0.9931322263757282</v>
      </c>
      <c r="J24" s="9">
        <f t="shared" si="4"/>
        <v>517.4000000000001</v>
      </c>
      <c r="K24" s="11">
        <f t="shared" si="2"/>
        <v>1.8278400000000001</v>
      </c>
    </row>
    <row r="25" spans="1:11" ht="94.5">
      <c r="A25" s="28" t="s">
        <v>38</v>
      </c>
      <c r="B25" s="23" t="s">
        <v>39</v>
      </c>
      <c r="C25" s="13">
        <v>1036.2</v>
      </c>
      <c r="D25" s="9">
        <v>1921.9</v>
      </c>
      <c r="E25" s="9">
        <v>305.4</v>
      </c>
      <c r="F25" s="9">
        <v>1699.7</v>
      </c>
      <c r="G25" s="9">
        <f t="shared" si="0"/>
        <v>1394.3000000000002</v>
      </c>
      <c r="H25" s="11">
        <f t="shared" si="1"/>
        <v>5.565487884741324</v>
      </c>
      <c r="I25" s="11">
        <f t="shared" si="5"/>
        <v>0.8843852437691867</v>
      </c>
      <c r="J25" s="9">
        <f t="shared" si="4"/>
        <v>663.5</v>
      </c>
      <c r="K25" s="11">
        <f t="shared" si="2"/>
        <v>1.6403204014668982</v>
      </c>
    </row>
    <row r="26" spans="1:11" ht="67.5" customHeight="1">
      <c r="A26" s="28" t="s">
        <v>81</v>
      </c>
      <c r="B26" s="48" t="s">
        <v>80</v>
      </c>
      <c r="C26" s="13">
        <v>33.9</v>
      </c>
      <c r="D26" s="9">
        <v>0</v>
      </c>
      <c r="E26" s="9">
        <v>0</v>
      </c>
      <c r="F26" s="9">
        <v>26.5</v>
      </c>
      <c r="G26" s="9">
        <f t="shared" si="0"/>
        <v>26.5</v>
      </c>
      <c r="H26" s="11">
        <f t="shared" si="1"/>
      </c>
      <c r="I26" s="11">
        <f t="shared" si="5"/>
      </c>
      <c r="J26" s="9">
        <f t="shared" si="4"/>
        <v>-7.399999999999999</v>
      </c>
      <c r="K26" s="11">
        <f t="shared" si="2"/>
        <v>0.7817109144542773</v>
      </c>
    </row>
    <row r="27" spans="1:11" ht="63">
      <c r="A27" s="28" t="s">
        <v>40</v>
      </c>
      <c r="B27" s="23" t="s">
        <v>41</v>
      </c>
      <c r="C27" s="13">
        <v>12565.6</v>
      </c>
      <c r="D27" s="9">
        <v>4624.5</v>
      </c>
      <c r="E27" s="9">
        <v>0</v>
      </c>
      <c r="F27" s="9">
        <v>1715</v>
      </c>
      <c r="G27" s="9">
        <f t="shared" si="0"/>
        <v>1715</v>
      </c>
      <c r="H27" s="11">
        <f t="shared" si="1"/>
      </c>
      <c r="I27" s="11">
        <f t="shared" si="5"/>
        <v>0.37085090280030275</v>
      </c>
      <c r="J27" s="9">
        <f t="shared" si="4"/>
        <v>-10850.6</v>
      </c>
      <c r="K27" s="11">
        <f t="shared" si="2"/>
        <v>0.13648373336728847</v>
      </c>
    </row>
    <row r="28" spans="1:11" ht="97.5" customHeight="1">
      <c r="A28" s="28" t="s">
        <v>42</v>
      </c>
      <c r="B28" s="23" t="s">
        <v>43</v>
      </c>
      <c r="C28" s="13">
        <v>16086.1</v>
      </c>
      <c r="D28" s="9">
        <v>157589.2</v>
      </c>
      <c r="E28" s="9">
        <v>32376.2</v>
      </c>
      <c r="F28" s="9">
        <v>68866.8</v>
      </c>
      <c r="G28" s="9">
        <f t="shared" si="0"/>
        <v>36490.600000000006</v>
      </c>
      <c r="H28" s="11">
        <f t="shared" si="1"/>
        <v>2.1270810039473442</v>
      </c>
      <c r="I28" s="11">
        <f t="shared" si="5"/>
        <v>0.4370020280577603</v>
      </c>
      <c r="J28" s="9">
        <f t="shared" si="4"/>
        <v>52780.700000000004</v>
      </c>
      <c r="K28" s="11">
        <f t="shared" si="2"/>
        <v>4.281137130814803</v>
      </c>
    </row>
    <row r="29" spans="1:11" ht="19.5" customHeight="1">
      <c r="A29" s="28" t="s">
        <v>44</v>
      </c>
      <c r="B29" s="23" t="s">
        <v>45</v>
      </c>
      <c r="C29" s="13">
        <v>4852.1</v>
      </c>
      <c r="D29" s="14">
        <v>10532.9</v>
      </c>
      <c r="E29" s="14">
        <v>2698.3</v>
      </c>
      <c r="F29" s="9">
        <v>17709.1</v>
      </c>
      <c r="G29" s="9">
        <f t="shared" si="0"/>
        <v>15010.8</v>
      </c>
      <c r="H29" s="11">
        <f t="shared" si="1"/>
        <v>6.563058221843382</v>
      </c>
      <c r="I29" s="11">
        <f t="shared" si="5"/>
        <v>1.6813128388193184</v>
      </c>
      <c r="J29" s="9">
        <f t="shared" si="4"/>
        <v>12856.999999999998</v>
      </c>
      <c r="K29" s="11">
        <f t="shared" si="2"/>
        <v>3.6497805074091625</v>
      </c>
    </row>
    <row r="30" spans="1:11" ht="33.75" customHeight="1">
      <c r="A30" s="28" t="s">
        <v>46</v>
      </c>
      <c r="B30" s="23" t="s">
        <v>47</v>
      </c>
      <c r="C30" s="13">
        <v>1140651.5</v>
      </c>
      <c r="D30" s="9">
        <v>5309491.7</v>
      </c>
      <c r="E30" s="9">
        <v>1196350.3</v>
      </c>
      <c r="F30" s="9">
        <v>1192290.6</v>
      </c>
      <c r="G30" s="9">
        <f t="shared" si="0"/>
        <v>-4059.6999999999534</v>
      </c>
      <c r="H30" s="11">
        <f t="shared" si="1"/>
        <v>0.9966065959109134</v>
      </c>
      <c r="I30" s="11">
        <f t="shared" si="5"/>
        <v>0.22455833201509667</v>
      </c>
      <c r="J30" s="9">
        <f t="shared" si="4"/>
        <v>51639.10000000009</v>
      </c>
      <c r="K30" s="11">
        <f t="shared" si="2"/>
        <v>1.0452715838273128</v>
      </c>
    </row>
    <row r="31" spans="1:11" ht="33.75" customHeight="1">
      <c r="A31" s="28" t="s">
        <v>48</v>
      </c>
      <c r="B31" s="23" t="s">
        <v>49</v>
      </c>
      <c r="C31" s="6">
        <v>2263.5</v>
      </c>
      <c r="D31" s="9">
        <v>0</v>
      </c>
      <c r="E31" s="9">
        <v>0</v>
      </c>
      <c r="F31" s="9">
        <v>2566.8</v>
      </c>
      <c r="G31" s="9">
        <f t="shared" si="0"/>
        <v>2566.8</v>
      </c>
      <c r="H31" s="11">
        <f t="shared" si="1"/>
      </c>
      <c r="I31" s="11">
        <f t="shared" si="5"/>
      </c>
      <c r="J31" s="9">
        <f t="shared" si="4"/>
        <v>303.3000000000002</v>
      </c>
      <c r="K31" s="11">
        <f t="shared" si="2"/>
        <v>1.133996023856859</v>
      </c>
    </row>
    <row r="32" spans="1:11" ht="80.25" customHeight="1">
      <c r="A32" s="28" t="s">
        <v>50</v>
      </c>
      <c r="B32" s="23" t="s">
        <v>51</v>
      </c>
      <c r="C32" s="13">
        <v>53.2</v>
      </c>
      <c r="D32" s="9">
        <v>0</v>
      </c>
      <c r="E32" s="9">
        <v>0</v>
      </c>
      <c r="F32" s="9">
        <v>223</v>
      </c>
      <c r="G32" s="9">
        <f t="shared" si="0"/>
        <v>223</v>
      </c>
      <c r="H32" s="11">
        <f t="shared" si="1"/>
      </c>
      <c r="I32" s="11">
        <f t="shared" si="5"/>
      </c>
      <c r="J32" s="9">
        <f t="shared" si="4"/>
        <v>169.8</v>
      </c>
      <c r="K32" s="11">
        <f t="shared" si="2"/>
        <v>4.19172932330827</v>
      </c>
    </row>
    <row r="33" spans="1:11" ht="33.75" customHeight="1">
      <c r="A33" s="28" t="s">
        <v>85</v>
      </c>
      <c r="B33" s="23" t="s">
        <v>84</v>
      </c>
      <c r="C33" s="15">
        <v>57177.2</v>
      </c>
      <c r="D33" s="9">
        <v>200388.7</v>
      </c>
      <c r="E33" s="9">
        <v>22830</v>
      </c>
      <c r="F33" s="9">
        <v>29629.3</v>
      </c>
      <c r="G33" s="9">
        <f t="shared" si="0"/>
        <v>6799.299999999999</v>
      </c>
      <c r="H33" s="11">
        <f t="shared" si="1"/>
        <v>1.2978230398598336</v>
      </c>
      <c r="I33" s="11">
        <f t="shared" si="5"/>
        <v>0.14785913576963172</v>
      </c>
      <c r="J33" s="9">
        <f t="shared" si="4"/>
        <v>-27547.899999999998</v>
      </c>
      <c r="K33" s="11">
        <f t="shared" si="2"/>
        <v>0.5182013110120818</v>
      </c>
    </row>
    <row r="34" spans="1:11" ht="80.25" customHeight="1">
      <c r="A34" s="28" t="s">
        <v>86</v>
      </c>
      <c r="B34" s="23" t="s">
        <v>83</v>
      </c>
      <c r="C34" s="15">
        <v>18808.4</v>
      </c>
      <c r="D34" s="9">
        <v>82177</v>
      </c>
      <c r="E34" s="9">
        <v>9800</v>
      </c>
      <c r="F34" s="9">
        <v>42994.9</v>
      </c>
      <c r="G34" s="9">
        <f t="shared" si="0"/>
        <v>33194.9</v>
      </c>
      <c r="H34" s="11">
        <f t="shared" si="1"/>
        <v>4.387234693877551</v>
      </c>
      <c r="I34" s="11">
        <f t="shared" si="5"/>
        <v>0.5231987052338246</v>
      </c>
      <c r="J34" s="9">
        <f t="shared" si="4"/>
        <v>24186.5</v>
      </c>
      <c r="K34" s="11">
        <f t="shared" si="2"/>
        <v>2.285941387890517</v>
      </c>
    </row>
    <row r="35" spans="1:11" ht="48" customHeight="1">
      <c r="A35" s="28" t="s">
        <v>91</v>
      </c>
      <c r="B35" s="23" t="s">
        <v>92</v>
      </c>
      <c r="C35" s="15">
        <v>137767.2</v>
      </c>
      <c r="D35" s="9">
        <v>289139.9</v>
      </c>
      <c r="E35" s="9">
        <v>209105.6</v>
      </c>
      <c r="F35" s="9">
        <v>215034.9</v>
      </c>
      <c r="G35" s="9">
        <f t="shared" si="0"/>
        <v>5929.299999999988</v>
      </c>
      <c r="H35" s="11">
        <f t="shared" si="1"/>
        <v>1.028355529454974</v>
      </c>
      <c r="I35" s="11">
        <f t="shared" si="5"/>
        <v>0.74370538275762</v>
      </c>
      <c r="J35" s="9">
        <f t="shared" si="4"/>
        <v>77267.69999999998</v>
      </c>
      <c r="K35" s="11">
        <f t="shared" si="2"/>
        <v>1.5608570109576152</v>
      </c>
    </row>
    <row r="36" spans="1:11" s="10" customFormat="1" ht="19.5" customHeight="1">
      <c r="A36" s="28" t="s">
        <v>52</v>
      </c>
      <c r="B36" s="23" t="s">
        <v>53</v>
      </c>
      <c r="C36" s="13">
        <v>47225.5</v>
      </c>
      <c r="D36" s="9">
        <v>248726.3</v>
      </c>
      <c r="E36" s="9">
        <v>53558.7</v>
      </c>
      <c r="F36" s="9">
        <v>72174.2</v>
      </c>
      <c r="G36" s="9">
        <f t="shared" si="0"/>
        <v>18615.5</v>
      </c>
      <c r="H36" s="11">
        <f t="shared" si="1"/>
        <v>1.347571916420675</v>
      </c>
      <c r="I36" s="11">
        <f t="shared" si="5"/>
        <v>0.2901751845301442</v>
      </c>
      <c r="J36" s="9">
        <f t="shared" si="4"/>
        <v>24948.699999999997</v>
      </c>
      <c r="K36" s="11">
        <f t="shared" si="2"/>
        <v>1.5282887423108278</v>
      </c>
    </row>
    <row r="37" spans="1:11" s="10" customFormat="1" ht="19.5" customHeight="1">
      <c r="A37" s="28" t="s">
        <v>54</v>
      </c>
      <c r="B37" s="23" t="s">
        <v>55</v>
      </c>
      <c r="C37" s="13">
        <v>-5656.7</v>
      </c>
      <c r="D37" s="9">
        <v>0</v>
      </c>
      <c r="E37" s="9">
        <v>0</v>
      </c>
      <c r="F37" s="9">
        <v>-114.6</v>
      </c>
      <c r="G37" s="9">
        <f t="shared" si="0"/>
        <v>-114.6</v>
      </c>
      <c r="H37" s="11">
        <f t="shared" si="1"/>
      </c>
      <c r="I37" s="11">
        <f t="shared" si="5"/>
      </c>
      <c r="J37" s="9">
        <f t="shared" si="4"/>
        <v>5542.099999999999</v>
      </c>
      <c r="K37" s="11">
        <f t="shared" si="2"/>
        <v>0.020259161702052435</v>
      </c>
    </row>
    <row r="38" spans="1:11" s="10" customFormat="1" ht="19.5" customHeight="1">
      <c r="A38" s="28" t="s">
        <v>56</v>
      </c>
      <c r="B38" s="23" t="s">
        <v>57</v>
      </c>
      <c r="C38" s="13">
        <v>38468</v>
      </c>
      <c r="D38" s="9">
        <v>96434.8</v>
      </c>
      <c r="E38" s="9">
        <v>13150</v>
      </c>
      <c r="F38" s="9">
        <v>18819</v>
      </c>
      <c r="G38" s="9">
        <f t="shared" si="0"/>
        <v>5669</v>
      </c>
      <c r="H38" s="11">
        <f t="shared" si="1"/>
        <v>1.4311026615969582</v>
      </c>
      <c r="I38" s="11">
        <f t="shared" si="5"/>
        <v>0.19514739492382419</v>
      </c>
      <c r="J38" s="9">
        <f t="shared" si="4"/>
        <v>-19649</v>
      </c>
      <c r="K38" s="11">
        <f t="shared" si="2"/>
        <v>0.4892118124155142</v>
      </c>
    </row>
    <row r="39" spans="1:11" s="10" customFormat="1" ht="19.5" customHeight="1">
      <c r="A39" s="28" t="s">
        <v>58</v>
      </c>
      <c r="B39" s="23" t="s">
        <v>59</v>
      </c>
      <c r="C39" s="21">
        <v>373.6</v>
      </c>
      <c r="D39" s="9">
        <v>0</v>
      </c>
      <c r="E39" s="9">
        <v>0</v>
      </c>
      <c r="F39" s="9">
        <v>83.3</v>
      </c>
      <c r="G39" s="9">
        <f t="shared" si="0"/>
        <v>83.3</v>
      </c>
      <c r="H39" s="11">
        <f t="shared" si="1"/>
      </c>
      <c r="I39" s="11">
        <f t="shared" si="5"/>
      </c>
      <c r="J39" s="9">
        <f t="shared" si="4"/>
        <v>-290.3</v>
      </c>
      <c r="K39" s="11">
        <f t="shared" si="2"/>
        <v>0.22296573875802997</v>
      </c>
    </row>
    <row r="40" spans="1:11" s="3" customFormat="1" ht="21.75" customHeight="1">
      <c r="A40" s="29"/>
      <c r="B40" s="22" t="s">
        <v>60</v>
      </c>
      <c r="C40" s="19">
        <f>C6+C17</f>
        <v>4286669.766666668</v>
      </c>
      <c r="D40" s="19">
        <f>D6+D17</f>
        <v>30174912.299999997</v>
      </c>
      <c r="E40" s="19">
        <f>E6+E17</f>
        <v>5672943</v>
      </c>
      <c r="F40" s="19">
        <f>F6+F17</f>
        <v>5833088</v>
      </c>
      <c r="G40" s="19">
        <f t="shared" si="0"/>
        <v>160145</v>
      </c>
      <c r="H40" s="20">
        <f t="shared" si="1"/>
        <v>1.028229615562857</v>
      </c>
      <c r="I40" s="20">
        <f>_xlfn.IFERROR(F40/D40,"")</f>
        <v>0.1933091948041884</v>
      </c>
      <c r="J40" s="19">
        <f>F40-C40</f>
        <v>1546418.2333333325</v>
      </c>
      <c r="K40" s="20">
        <f t="shared" si="2"/>
        <v>1.3607504933919445</v>
      </c>
    </row>
    <row r="41" spans="1:11" s="3" customFormat="1" ht="21.75" customHeight="1">
      <c r="A41" s="30" t="s">
        <v>61</v>
      </c>
      <c r="B41" s="22" t="s">
        <v>62</v>
      </c>
      <c r="C41" s="19">
        <f>SUM(C42:C49)</f>
        <v>3830545.4</v>
      </c>
      <c r="D41" s="19">
        <f>SUM(D42:D49)</f>
        <v>23973281.500000004</v>
      </c>
      <c r="E41" s="19">
        <f>SUM(E42:E49)</f>
        <v>5489828.199999998</v>
      </c>
      <c r="F41" s="19">
        <f>SUM(F42:F49)</f>
        <v>5450948.3999999985</v>
      </c>
      <c r="G41" s="19">
        <f t="shared" si="0"/>
        <v>-38879.799999999814</v>
      </c>
      <c r="H41" s="20">
        <f t="shared" si="1"/>
        <v>0.9929178475931177</v>
      </c>
      <c r="I41" s="20">
        <f>_xlfn.IFERROR(F41/D41,"")</f>
        <v>0.22737598104790108</v>
      </c>
      <c r="J41" s="19">
        <f>F41-C41</f>
        <v>1620402.9999999986</v>
      </c>
      <c r="K41" s="20">
        <f t="shared" si="2"/>
        <v>1.4230214840946667</v>
      </c>
    </row>
    <row r="42" spans="1:11" ht="34.5" customHeight="1">
      <c r="A42" s="28" t="s">
        <v>63</v>
      </c>
      <c r="B42" s="39" t="s">
        <v>64</v>
      </c>
      <c r="C42" s="14">
        <v>288577.9</v>
      </c>
      <c r="D42" s="9">
        <v>284166.8</v>
      </c>
      <c r="E42" s="9">
        <v>151433.2</v>
      </c>
      <c r="F42" s="9">
        <v>151433.2</v>
      </c>
      <c r="G42" s="16">
        <f t="shared" si="0"/>
        <v>0</v>
      </c>
      <c r="H42" s="11">
        <f>_xlfn.IFERROR(F42/E42,"")</f>
        <v>1</v>
      </c>
      <c r="I42" s="11">
        <f>_xlfn.IFERROR(F42/D42,"")</f>
        <v>0.5329025065560087</v>
      </c>
      <c r="J42" s="9">
        <f>F42-C42</f>
        <v>-137144.7</v>
      </c>
      <c r="K42" s="11">
        <f>_xlfn.IFERROR(F42/C42,"")</f>
        <v>0.5247567467917675</v>
      </c>
    </row>
    <row r="43" spans="1:11" ht="34.5" customHeight="1">
      <c r="A43" s="28" t="s">
        <v>65</v>
      </c>
      <c r="B43" s="39" t="s">
        <v>66</v>
      </c>
      <c r="C43" s="14">
        <v>306736.2</v>
      </c>
      <c r="D43" s="9">
        <v>6988207.7</v>
      </c>
      <c r="E43" s="9">
        <v>1350401.4</v>
      </c>
      <c r="F43" s="9">
        <v>1350401.4</v>
      </c>
      <c r="G43" s="16">
        <f t="shared" si="0"/>
        <v>0</v>
      </c>
      <c r="H43" s="11">
        <f t="shared" si="1"/>
        <v>1</v>
      </c>
      <c r="I43" s="11">
        <f aca="true" t="shared" si="6" ref="I43:I49">_xlfn.IFERROR(F43/D43,"")</f>
        <v>0.19324002061358306</v>
      </c>
      <c r="J43" s="9">
        <f aca="true" t="shared" si="7" ref="J43:J49">F43-C43</f>
        <v>1043665.2</v>
      </c>
      <c r="K43" s="11">
        <f t="shared" si="2"/>
        <v>4.402484610554606</v>
      </c>
    </row>
    <row r="44" spans="1:11" ht="34.5" customHeight="1">
      <c r="A44" s="28" t="s">
        <v>67</v>
      </c>
      <c r="B44" s="39" t="s">
        <v>68</v>
      </c>
      <c r="C44" s="14">
        <v>2126978.4</v>
      </c>
      <c r="D44" s="9">
        <v>13569292.3</v>
      </c>
      <c r="E44" s="9">
        <v>2807177.8</v>
      </c>
      <c r="F44" s="9">
        <v>2807177.8</v>
      </c>
      <c r="G44" s="16">
        <f>F44-E44</f>
        <v>0</v>
      </c>
      <c r="H44" s="11">
        <f t="shared" si="1"/>
        <v>1</v>
      </c>
      <c r="I44" s="11">
        <f t="shared" si="6"/>
        <v>0.20687724443816422</v>
      </c>
      <c r="J44" s="9">
        <f t="shared" si="7"/>
        <v>680199.3999999999</v>
      </c>
      <c r="K44" s="11">
        <f t="shared" si="2"/>
        <v>1.319796101361443</v>
      </c>
    </row>
    <row r="45" spans="1:11" ht="19.5" customHeight="1">
      <c r="A45" s="28" t="s">
        <v>69</v>
      </c>
      <c r="B45" s="39" t="s">
        <v>70</v>
      </c>
      <c r="C45" s="14">
        <v>1221327.8</v>
      </c>
      <c r="D45" s="9">
        <v>3060877.8</v>
      </c>
      <c r="E45" s="9">
        <v>1110078.9</v>
      </c>
      <c r="F45" s="9">
        <v>1110078.9</v>
      </c>
      <c r="G45" s="16">
        <f t="shared" si="0"/>
        <v>0</v>
      </c>
      <c r="H45" s="11">
        <f t="shared" si="1"/>
        <v>1</v>
      </c>
      <c r="I45" s="11">
        <f t="shared" si="6"/>
        <v>0.36266684674572763</v>
      </c>
      <c r="J45" s="9">
        <f t="shared" si="7"/>
        <v>-111248.90000000014</v>
      </c>
      <c r="K45" s="11">
        <f t="shared" si="2"/>
        <v>0.9089115141733447</v>
      </c>
    </row>
    <row r="46" spans="1:11" ht="34.5" customHeight="1">
      <c r="A46" s="28" t="s">
        <v>71</v>
      </c>
      <c r="B46" s="39" t="s">
        <v>72</v>
      </c>
      <c r="C46" s="14">
        <v>388</v>
      </c>
      <c r="D46" s="9">
        <v>0</v>
      </c>
      <c r="E46" s="9">
        <v>0</v>
      </c>
      <c r="F46" s="9">
        <v>45.2</v>
      </c>
      <c r="G46" s="16">
        <f t="shared" si="0"/>
        <v>45.2</v>
      </c>
      <c r="H46" s="11">
        <f t="shared" si="1"/>
      </c>
      <c r="I46" s="11">
        <f t="shared" si="6"/>
      </c>
      <c r="J46" s="9">
        <f t="shared" si="7"/>
        <v>-342.8</v>
      </c>
      <c r="K46" s="11">
        <f t="shared" si="2"/>
        <v>0.11649484536082474</v>
      </c>
    </row>
    <row r="47" spans="1:11" ht="33.75" customHeight="1">
      <c r="A47" s="28" t="s">
        <v>73</v>
      </c>
      <c r="B47" s="39" t="s">
        <v>74</v>
      </c>
      <c r="C47" s="6">
        <v>0</v>
      </c>
      <c r="D47" s="9">
        <v>58676.6</v>
      </c>
      <c r="E47" s="9">
        <v>58676.6</v>
      </c>
      <c r="F47" s="9">
        <v>58676.6</v>
      </c>
      <c r="G47" s="16">
        <f t="shared" si="0"/>
        <v>0</v>
      </c>
      <c r="H47" s="11">
        <f t="shared" si="1"/>
        <v>1</v>
      </c>
      <c r="I47" s="11">
        <f t="shared" si="6"/>
        <v>1</v>
      </c>
      <c r="J47" s="9">
        <f t="shared" si="7"/>
        <v>58676.6</v>
      </c>
      <c r="K47" s="11">
        <f t="shared" si="2"/>
      </c>
    </row>
    <row r="48" spans="1:11" ht="81" customHeight="1">
      <c r="A48" s="33" t="s">
        <v>75</v>
      </c>
      <c r="B48" s="39" t="s">
        <v>76</v>
      </c>
      <c r="C48" s="14">
        <v>159752.7</v>
      </c>
      <c r="D48" s="9">
        <v>12060.3</v>
      </c>
      <c r="E48" s="9">
        <v>12060.3</v>
      </c>
      <c r="F48" s="9">
        <v>97090.6</v>
      </c>
      <c r="G48" s="16">
        <f t="shared" si="0"/>
        <v>85030.3</v>
      </c>
      <c r="H48" s="11">
        <f t="shared" si="1"/>
        <v>8.050429922970409</v>
      </c>
      <c r="I48" s="11">
        <f t="shared" si="6"/>
        <v>8.050429922970409</v>
      </c>
      <c r="J48" s="9">
        <f t="shared" si="7"/>
        <v>-62662.100000000006</v>
      </c>
      <c r="K48" s="11">
        <f t="shared" si="2"/>
        <v>0.6077556122682121</v>
      </c>
    </row>
    <row r="49" spans="1:11" ht="48" customHeight="1">
      <c r="A49" s="33" t="s">
        <v>77</v>
      </c>
      <c r="B49" s="40" t="s">
        <v>78</v>
      </c>
      <c r="C49" s="14">
        <v>-273215.6</v>
      </c>
      <c r="D49" s="9">
        <v>0</v>
      </c>
      <c r="E49" s="9">
        <v>0</v>
      </c>
      <c r="F49" s="9">
        <v>-123955.3</v>
      </c>
      <c r="G49" s="16">
        <f t="shared" si="0"/>
        <v>-123955.3</v>
      </c>
      <c r="H49" s="11">
        <f t="shared" si="1"/>
      </c>
      <c r="I49" s="11">
        <f t="shared" si="6"/>
      </c>
      <c r="J49" s="9">
        <f t="shared" si="7"/>
        <v>149260.3</v>
      </c>
      <c r="K49" s="11">
        <f t="shared" si="2"/>
        <v>0.45369041884870415</v>
      </c>
    </row>
    <row r="50" spans="1:11" s="45" customFormat="1" ht="22.5" customHeight="1">
      <c r="A50" s="41"/>
      <c r="B50" s="42" t="s">
        <v>79</v>
      </c>
      <c r="C50" s="43">
        <f>C40+C41</f>
        <v>8117215.166666668</v>
      </c>
      <c r="D50" s="43">
        <f>D40+D41</f>
        <v>54148193.8</v>
      </c>
      <c r="E50" s="43">
        <f>E40+E41</f>
        <v>11162771.2</v>
      </c>
      <c r="F50" s="43">
        <f>F40+F41</f>
        <v>11284036.399999999</v>
      </c>
      <c r="G50" s="43">
        <f t="shared" si="0"/>
        <v>121265.19999999925</v>
      </c>
      <c r="H50" s="44">
        <f t="shared" si="1"/>
        <v>1.0108633598080017</v>
      </c>
      <c r="I50" s="44">
        <f>_xlfn.IFERROR(F50/D50,"")</f>
        <v>0.20839174140652497</v>
      </c>
      <c r="J50" s="43">
        <f>F50-C50</f>
        <v>3166821.2333333306</v>
      </c>
      <c r="K50" s="44">
        <f t="shared" si="2"/>
        <v>1.3901364160380862</v>
      </c>
    </row>
    <row r="51" spans="1:11" s="1" customFormat="1" ht="15.75">
      <c r="A51" s="31"/>
      <c r="B51" s="24"/>
      <c r="C51" s="5"/>
      <c r="D51" s="5"/>
      <c r="E51" s="5"/>
      <c r="F51" s="5"/>
      <c r="G51" s="5"/>
      <c r="H51" s="5"/>
      <c r="I51" s="18"/>
      <c r="J51" s="18"/>
      <c r="K51" s="18"/>
    </row>
    <row r="52" spans="1:11" s="1" customFormat="1" ht="15.75">
      <c r="A52" s="31"/>
      <c r="B52" s="24"/>
      <c r="C52" s="5"/>
      <c r="D52" s="12"/>
      <c r="E52" s="5"/>
      <c r="F52" s="12"/>
      <c r="G52" s="5"/>
      <c r="H52" s="5"/>
      <c r="I52" s="18"/>
      <c r="J52" s="18"/>
      <c r="K52" s="18"/>
    </row>
  </sheetData>
  <sheetProtection password="CE28" sheet="1" objects="1" scenarios="1"/>
  <mergeCells count="3">
    <mergeCell ref="A1:K1"/>
    <mergeCell ref="A3:K3"/>
    <mergeCell ref="A2:K2"/>
  </mergeCells>
  <printOptions/>
  <pageMargins left="0.3937007874015748" right="0.2755905511811024" top="0.2755905511811024" bottom="0.3937007874015748" header="0.2755905511811024" footer="0.15748031496062992"/>
  <pageSetup firstPageNumber="1" useFirstPageNumber="1" fitToHeight="3" fitToWidth="1" orientation="portrait" paperSize="9" scale="5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2024-04-12T05:24:57Z</cp:lastPrinted>
  <dcterms:created xsi:type="dcterms:W3CDTF">2023-05-10T09:13:22Z</dcterms:created>
  <dcterms:modified xsi:type="dcterms:W3CDTF">2024-04-12T05:25:13Z</dcterms:modified>
  <cp:category/>
  <cp:version/>
  <cp:contentType/>
  <cp:contentStatus/>
</cp:coreProperties>
</file>