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11.2019" sheetId="1" r:id="rId1"/>
  </sheets>
  <definedNames>
    <definedName name="_xlnm._FilterDatabase" localSheetId="0" hidden="1">'на 01.11.2019'!$A$4:$M$303</definedName>
    <definedName name="_xlnm.Print_Titles" localSheetId="0">'на 01.11.2019'!$4:$5</definedName>
  </definedNames>
  <calcPr fullCalcOnLoad="1"/>
</workbook>
</file>

<file path=xl/sharedStrings.xml><?xml version="1.0" encoding="utf-8"?>
<sst xmlns="http://schemas.openxmlformats.org/spreadsheetml/2006/main" count="713" uniqueCount="159">
  <si>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</si>
  <si>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</si>
  <si>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</si>
  <si>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</si>
  <si>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</si>
  <si>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</si>
  <si>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</si>
  <si>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% факта 2019 г. к факту 2018 г.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</si>
  <si>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</si>
  <si>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</si>
  <si>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</si>
  <si>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</si>
  <si>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</si>
  <si>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</si>
  <si>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</si>
  <si>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</si>
  <si>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</si>
  <si>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</si>
  <si>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</si>
  <si>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</si>
  <si>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</si>
  <si>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</si>
  <si>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</si>
  <si>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</si>
  <si>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</si>
  <si>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</si>
  <si>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</si>
  <si>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</si>
  <si>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</si>
  <si>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</si>
  <si>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</si>
  <si>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</si>
  <si>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</si>
  <si>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</si>
  <si>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</si>
  <si>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</si>
  <si>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</si>
  <si>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</si>
  <si>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</si>
  <si>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</si>
  <si>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</si>
  <si>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</si>
  <si>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</si>
  <si>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</si>
  <si>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</si>
  <si>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</si>
  <si>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</si>
  <si>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</si>
  <si>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</si>
  <si>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</si>
  <si>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</si>
  <si>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</si>
  <si>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</si>
  <si>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</si>
  <si>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</si>
  <si>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</si>
  <si>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</si>
  <si>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</si>
  <si>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</si>
  <si>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</si>
  <si>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</si>
  <si>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</si>
  <si>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</si>
  <si>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</si>
  <si>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</si>
  <si>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</si>
  <si>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</si>
  <si>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</si>
  <si>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</si>
  <si>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</si>
  <si>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</si>
  <si>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</si>
  <si>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</si>
  <si>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</si>
  <si>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</si>
  <si>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</si>
  <si>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</si>
  <si>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</si>
  <si>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</si>
  <si>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</si>
  <si>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</si>
  <si>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</si>
  <si>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</si>
  <si>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</si>
  <si>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</si>
  <si>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</si>
  <si>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</si>
  <si>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</si>
  <si>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</si>
  <si>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</si>
  <si>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</si>
  <si>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</si>
  <si>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</si>
  <si>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</si>
  <si>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</si>
  <si>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</si>
  <si>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</si>
  <si>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</si>
  <si>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</si>
  <si>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</si>
  <si>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</si>
  <si>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</si>
  <si>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</si>
  <si>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</si>
  <si>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</si>
  <si>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</si>
  <si>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</si>
  <si>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</si>
  <si>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</si>
  <si>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</si>
  <si>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</si>
  <si>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</si>
  <si>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</si>
  <si>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</si>
  <si>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</si>
  <si>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</si>
  <si>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</si>
  <si>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</si>
  <si>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</si>
  <si>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</si>
  <si>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</si>
  <si>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</si>
  <si>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</si>
  <si>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</si>
  <si>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</si>
  <si>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</si>
  <si>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</si>
  <si>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</si>
  <si>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</si>
  <si>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</si>
  <si>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</si>
  <si>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</si>
  <si>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</si>
  <si>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</si>
  <si>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</si>
  <si>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</si>
  <si>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</si>
  <si>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</si>
  <si>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</si>
  <si>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</si>
  <si>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</si>
  <si>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</si>
  <si>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</si>
  <si>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</si>
  <si>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</si>
  <si>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</si>
  <si>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Оперативный анализ  поступления доходов за январь-октябрь 2019 года</t>
  </si>
  <si>
    <t>План января-октября 2019 года</t>
  </si>
  <si>
    <t>Отклонение факта отчетного периода от плана января-октября 2019 года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</si>
  <si>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</si>
  <si>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</si>
  <si>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 xml:space="preserve">Факт на 01.11.2019 г. </t>
  </si>
  <si>
    <t xml:space="preserve">Факт на 01.11.2018 г.  </t>
  </si>
  <si>
    <t>% исполн. плана января-октября 2019 года</t>
  </si>
  <si>
    <t>% исполн. плана 2019 года</t>
  </si>
  <si>
    <t>Откл. факта 2019 г.от факта 2018 г.</t>
  </si>
  <si>
    <t>БЕЗВОЗМЕЗДНЫЕ ПОСТУПЛЕНИЯ (с учетом возврата остатков МБТ)</t>
  </si>
  <si>
    <t xml:space="preserve">Оперативный анализ исполнения бюджета города Перми по доходам на 1 ноября 2019 года </t>
  </si>
  <si>
    <t>% исполн.плана января-октября 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</si>
</sst>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11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2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2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wrapText="1"/>
    </xf>
    <xf numFmtId="164" fontId="12" fillId="0" borderId="0" xfId="0" applyNumberFormat="1" applyFont="1" applyFill="1" applyAlignment="1">
      <alignment horizontal="left" wrapText="1"/>
    </xf>
    <xf numFmtId="164" fontId="4" fillId="0" borderId="13" xfId="0" applyNumberFormat="1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8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0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9.00390625" defaultRowHeight="15.75"/>
  <cols>
    <col min="1" max="1" width="6.125" style="29" customWidth="1"/>
    <col min="2" max="2" width="16.00390625" style="30" customWidth="1"/>
    <col min="3" max="3" width="18.375" style="31" hidden="1" customWidth="1"/>
    <col min="4" max="4" width="51.375" style="62" customWidth="1"/>
    <col min="5" max="5" width="12.00390625" style="32" customWidth="1"/>
    <col min="6" max="6" width="12.50390625" style="5" customWidth="1"/>
    <col min="7" max="7" width="12.00390625" style="5" customWidth="1"/>
    <col min="8" max="8" width="12.00390625" style="27" customWidth="1"/>
    <col min="9" max="9" width="15.875" style="27" customWidth="1"/>
    <col min="10" max="10" width="9.375" style="27" customWidth="1"/>
    <col min="11" max="11" width="8.00390625" style="19" customWidth="1"/>
    <col min="12" max="12" width="11.50390625" style="19" customWidth="1"/>
    <col min="13" max="13" width="8.50390625" style="19" customWidth="1"/>
    <col min="14" max="16384" width="15.25390625" style="1" customWidth="1"/>
  </cols>
  <sheetData>
    <row r="1" spans="1:13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0" t="s">
        <v>1</v>
      </c>
    </row>
    <row r="4" spans="1:13" ht="15.75">
      <c r="A4" s="70" t="s">
        <v>2</v>
      </c>
      <c r="B4" s="71" t="s">
        <v>3</v>
      </c>
      <c r="C4" s="71" t="s">
        <v>4</v>
      </c>
      <c r="D4" s="71" t="s">
        <v>5</v>
      </c>
      <c r="E4" s="72" t="s">
        <v>152</v>
      </c>
      <c r="F4" s="73" t="s">
        <v>6</v>
      </c>
      <c r="G4" s="74" t="s">
        <v>147</v>
      </c>
      <c r="H4" s="66" t="s">
        <v>151</v>
      </c>
      <c r="I4" s="66" t="s">
        <v>148</v>
      </c>
      <c r="J4" s="66" t="s">
        <v>153</v>
      </c>
      <c r="K4" s="66" t="s">
        <v>154</v>
      </c>
      <c r="L4" s="66" t="s">
        <v>155</v>
      </c>
      <c r="M4" s="66" t="s">
        <v>7</v>
      </c>
    </row>
    <row r="5" spans="1:13" ht="83.25" customHeight="1">
      <c r="A5" s="70"/>
      <c r="B5" s="71"/>
      <c r="C5" s="71"/>
      <c r="D5" s="71"/>
      <c r="E5" s="72"/>
      <c r="F5" s="73"/>
      <c r="G5" s="74"/>
      <c r="H5" s="66"/>
      <c r="I5" s="66"/>
      <c r="J5" s="66"/>
      <c r="K5" s="66"/>
      <c r="L5" s="66"/>
      <c r="M5" s="66"/>
    </row>
    <row r="6" spans="1:13" ht="79.5" customHeight="1">
      <c r="A6" s="68" t="s">
        <v>8</v>
      </c>
      <c r="B6" s="68" t="s">
        <v>9</v>
      </c>
      <c r="C6" s="33" t="s">
        <v>10</v>
      </c>
      <c r="D6" s="3" t="s">
        <v>11</v>
      </c>
      <c r="E6" s="3">
        <v>577.8</v>
      </c>
      <c r="F6" s="3">
        <v>1373</v>
      </c>
      <c r="G6" s="3">
        <v>1373</v>
      </c>
      <c r="H6" s="3">
        <v>1373.6</v>
      </c>
      <c r="I6" s="3">
        <f aca="true" t="shared" si="0" ref="I6:I70">H6-G6</f>
        <v>0.599999999999909</v>
      </c>
      <c r="J6" s="3">
        <f>H6/G6*100</f>
        <v>100.04369992716677</v>
      </c>
      <c r="K6" s="3">
        <f>H6/F6*100</f>
        <v>100.04369992716677</v>
      </c>
      <c r="L6" s="3">
        <f aca="true" t="shared" si="1" ref="L6:L40">H6-E6</f>
        <v>795.8</v>
      </c>
      <c r="M6" s="3">
        <f>H6/E6*100</f>
        <v>237.7293181031499</v>
      </c>
    </row>
    <row r="7" spans="1:13" ht="48" customHeight="1">
      <c r="A7" s="68"/>
      <c r="B7" s="68"/>
      <c r="C7" s="33" t="s">
        <v>12</v>
      </c>
      <c r="D7" s="3" t="s">
        <v>13</v>
      </c>
      <c r="E7" s="3">
        <v>91077.6</v>
      </c>
      <c r="F7" s="3">
        <v>111301.4</v>
      </c>
      <c r="G7" s="3">
        <v>91500</v>
      </c>
      <c r="H7" s="3">
        <v>63855.9</v>
      </c>
      <c r="I7" s="3">
        <f t="shared" si="0"/>
        <v>-27644.1</v>
      </c>
      <c r="J7" s="3">
        <f aca="true" t="shared" si="2" ref="J7:J17">H7/G7*100</f>
        <v>69.78786885245903</v>
      </c>
      <c r="K7" s="3">
        <f aca="true" t="shared" si="3" ref="K7:K17">H7/F7*100</f>
        <v>57.37205461925906</v>
      </c>
      <c r="L7" s="3">
        <f t="shared" si="1"/>
        <v>-27221.700000000004</v>
      </c>
      <c r="M7" s="3">
        <f aca="true" t="shared" si="4" ref="M7:M17">H7/E7*100</f>
        <v>70.111531265646</v>
      </c>
    </row>
    <row r="8" spans="1:13" ht="63" hidden="1">
      <c r="A8" s="68"/>
      <c r="B8" s="68"/>
      <c r="C8" s="33" t="s">
        <v>14</v>
      </c>
      <c r="D8" s="3" t="s">
        <v>15</v>
      </c>
      <c r="E8" s="3"/>
      <c r="F8" s="3"/>
      <c r="G8" s="3"/>
      <c r="H8" s="3"/>
      <c r="I8" s="3">
        <f t="shared" si="0"/>
        <v>0</v>
      </c>
      <c r="J8" s="3" t="e">
        <f t="shared" si="2"/>
        <v>#DIV/0!</v>
      </c>
      <c r="K8" s="3" t="e">
        <f t="shared" si="3"/>
        <v>#DIV/0!</v>
      </c>
      <c r="L8" s="3">
        <f t="shared" si="1"/>
        <v>0</v>
      </c>
      <c r="M8" s="3" t="e">
        <f t="shared" si="4"/>
        <v>#DIV/0!</v>
      </c>
    </row>
    <row r="9" spans="1:13" ht="94.5">
      <c r="A9" s="68"/>
      <c r="B9" s="68"/>
      <c r="C9" s="34" t="s">
        <v>16</v>
      </c>
      <c r="D9" s="35" t="s">
        <v>17</v>
      </c>
      <c r="E9" s="3">
        <v>326</v>
      </c>
      <c r="F9" s="3">
        <v>557</v>
      </c>
      <c r="G9" s="3">
        <v>464.1</v>
      </c>
      <c r="H9" s="3">
        <v>494.2</v>
      </c>
      <c r="I9" s="3">
        <f t="shared" si="0"/>
        <v>30.099999999999966</v>
      </c>
      <c r="J9" s="3">
        <f t="shared" si="2"/>
        <v>106.48567119155355</v>
      </c>
      <c r="K9" s="3">
        <f t="shared" si="3"/>
        <v>88.72531418312387</v>
      </c>
      <c r="L9" s="3">
        <f t="shared" si="1"/>
        <v>168.2</v>
      </c>
      <c r="M9" s="3">
        <f t="shared" si="4"/>
        <v>151.59509202453987</v>
      </c>
    </row>
    <row r="10" spans="1:13" ht="31.5">
      <c r="A10" s="68"/>
      <c r="B10" s="68"/>
      <c r="C10" s="33" t="s">
        <v>18</v>
      </c>
      <c r="D10" s="35" t="s">
        <v>19</v>
      </c>
      <c r="E10" s="3">
        <v>328.8</v>
      </c>
      <c r="F10" s="3">
        <v>0</v>
      </c>
      <c r="G10" s="3">
        <v>0</v>
      </c>
      <c r="H10" s="3">
        <v>754.6</v>
      </c>
      <c r="I10" s="3">
        <f t="shared" si="0"/>
        <v>754.6</v>
      </c>
      <c r="J10" s="3"/>
      <c r="K10" s="3"/>
      <c r="L10" s="3">
        <f t="shared" si="1"/>
        <v>425.8</v>
      </c>
      <c r="M10" s="3">
        <f t="shared" si="4"/>
        <v>229.50121654501214</v>
      </c>
    </row>
    <row r="11" spans="1:13" ht="78.75">
      <c r="A11" s="68"/>
      <c r="B11" s="68"/>
      <c r="C11" s="33" t="s">
        <v>20</v>
      </c>
      <c r="D11" s="36" t="s">
        <v>21</v>
      </c>
      <c r="E11" s="3">
        <v>62564.4</v>
      </c>
      <c r="F11" s="3">
        <v>66000.9</v>
      </c>
      <c r="G11" s="3">
        <v>57430.2</v>
      </c>
      <c r="H11" s="3">
        <v>114329.6</v>
      </c>
      <c r="I11" s="3">
        <f t="shared" si="0"/>
        <v>56899.40000000001</v>
      </c>
      <c r="J11" s="3">
        <f t="shared" si="2"/>
        <v>199.07574760317743</v>
      </c>
      <c r="K11" s="3">
        <f t="shared" si="3"/>
        <v>173.22430451705964</v>
      </c>
      <c r="L11" s="3">
        <f t="shared" si="1"/>
        <v>51765.200000000004</v>
      </c>
      <c r="M11" s="3">
        <f t="shared" si="4"/>
        <v>182.739065666737</v>
      </c>
    </row>
    <row r="12" spans="1:13" ht="15.75">
      <c r="A12" s="68"/>
      <c r="B12" s="68"/>
      <c r="C12" s="33" t="s">
        <v>22</v>
      </c>
      <c r="D12" s="35" t="s">
        <v>23</v>
      </c>
      <c r="E12" s="3">
        <v>564.3</v>
      </c>
      <c r="F12" s="3">
        <v>2292.5</v>
      </c>
      <c r="G12" s="3">
        <v>2292.5</v>
      </c>
      <c r="H12" s="3">
        <v>10254.2</v>
      </c>
      <c r="I12" s="3">
        <f t="shared" si="0"/>
        <v>7961.700000000001</v>
      </c>
      <c r="J12" s="3">
        <f t="shared" si="2"/>
        <v>447.2933478735006</v>
      </c>
      <c r="K12" s="3">
        <f t="shared" si="3"/>
        <v>447.2933478735006</v>
      </c>
      <c r="L12" s="3">
        <f t="shared" si="1"/>
        <v>9689.900000000001</v>
      </c>
      <c r="M12" s="3">
        <f t="shared" si="4"/>
        <v>1817.1539961013646</v>
      </c>
    </row>
    <row r="13" spans="1:13" ht="15.75">
      <c r="A13" s="68"/>
      <c r="B13" s="68"/>
      <c r="C13" s="33" t="s">
        <v>24</v>
      </c>
      <c r="D13" s="35" t="s">
        <v>25</v>
      </c>
      <c r="E13" s="3">
        <v>0</v>
      </c>
      <c r="F13" s="3">
        <v>0</v>
      </c>
      <c r="G13" s="3">
        <v>0</v>
      </c>
      <c r="H13" s="3">
        <v>-6.8</v>
      </c>
      <c r="I13" s="3">
        <f t="shared" si="0"/>
        <v>-6.8</v>
      </c>
      <c r="J13" s="3"/>
      <c r="K13" s="3"/>
      <c r="L13" s="3">
        <f t="shared" si="1"/>
        <v>-6.8</v>
      </c>
      <c r="M13" s="3"/>
    </row>
    <row r="14" spans="1:13" ht="15.75">
      <c r="A14" s="68"/>
      <c r="B14" s="68"/>
      <c r="C14" s="33" t="s">
        <v>26</v>
      </c>
      <c r="D14" s="35" t="s">
        <v>27</v>
      </c>
      <c r="E14" s="3">
        <v>581.4</v>
      </c>
      <c r="F14" s="3">
        <v>0</v>
      </c>
      <c r="G14" s="3">
        <v>0</v>
      </c>
      <c r="H14" s="3">
        <v>807.7</v>
      </c>
      <c r="I14" s="3">
        <f t="shared" si="0"/>
        <v>807.7</v>
      </c>
      <c r="J14" s="3"/>
      <c r="K14" s="3"/>
      <c r="L14" s="3">
        <f t="shared" si="1"/>
        <v>226.30000000000007</v>
      </c>
      <c r="M14" s="3">
        <f t="shared" si="4"/>
        <v>138.92328861369108</v>
      </c>
    </row>
    <row r="15" spans="1:13" ht="31.5">
      <c r="A15" s="68"/>
      <c r="B15" s="68"/>
      <c r="C15" s="33" t="s">
        <v>28</v>
      </c>
      <c r="D15" s="36" t="s">
        <v>29</v>
      </c>
      <c r="E15" s="3">
        <v>163937.3</v>
      </c>
      <c r="F15" s="3">
        <v>437242.9</v>
      </c>
      <c r="G15" s="3">
        <v>0</v>
      </c>
      <c r="H15" s="3">
        <v>0</v>
      </c>
      <c r="I15" s="3">
        <f t="shared" si="0"/>
        <v>0</v>
      </c>
      <c r="J15" s="3"/>
      <c r="K15" s="3">
        <f t="shared" si="3"/>
        <v>0</v>
      </c>
      <c r="L15" s="3">
        <f t="shared" si="1"/>
        <v>-163937.3</v>
      </c>
      <c r="M15" s="3">
        <f t="shared" si="4"/>
        <v>0</v>
      </c>
    </row>
    <row r="16" spans="1:13" ht="15.75" hidden="1">
      <c r="A16" s="68"/>
      <c r="B16" s="68"/>
      <c r="C16" s="33" t="s">
        <v>30</v>
      </c>
      <c r="D16" s="35" t="s">
        <v>31</v>
      </c>
      <c r="E16" s="3"/>
      <c r="F16" s="3">
        <v>0</v>
      </c>
      <c r="G16" s="3">
        <v>0</v>
      </c>
      <c r="H16" s="3">
        <v>0</v>
      </c>
      <c r="I16" s="3">
        <f t="shared" si="0"/>
        <v>0</v>
      </c>
      <c r="J16" s="3" t="e">
        <f t="shared" si="2"/>
        <v>#DIV/0!</v>
      </c>
      <c r="K16" s="3" t="e">
        <f t="shared" si="3"/>
        <v>#DIV/0!</v>
      </c>
      <c r="L16" s="3">
        <f t="shared" si="1"/>
        <v>0</v>
      </c>
      <c r="M16" s="3" t="e">
        <f t="shared" si="4"/>
        <v>#DIV/0!</v>
      </c>
    </row>
    <row r="17" spans="1:13" ht="47.25" hidden="1">
      <c r="A17" s="68"/>
      <c r="B17" s="68"/>
      <c r="C17" s="33" t="s">
        <v>32</v>
      </c>
      <c r="D17" s="35" t="s">
        <v>33</v>
      </c>
      <c r="E17" s="3"/>
      <c r="F17" s="3"/>
      <c r="G17" s="3"/>
      <c r="H17" s="3"/>
      <c r="I17" s="3">
        <f t="shared" si="0"/>
        <v>0</v>
      </c>
      <c r="J17" s="3" t="e">
        <f t="shared" si="2"/>
        <v>#DIV/0!</v>
      </c>
      <c r="K17" s="3" t="e">
        <f t="shared" si="3"/>
        <v>#DIV/0!</v>
      </c>
      <c r="L17" s="3">
        <f t="shared" si="1"/>
        <v>0</v>
      </c>
      <c r="M17" s="3" t="e">
        <f t="shared" si="4"/>
        <v>#DIV/0!</v>
      </c>
    </row>
    <row r="18" spans="1:13" s="2" customFormat="1" ht="15.75">
      <c r="A18" s="68"/>
      <c r="B18" s="68"/>
      <c r="C18" s="63"/>
      <c r="D18" s="37" t="s">
        <v>34</v>
      </c>
      <c r="E18" s="6">
        <f>SUM(E6:E11,E12:E17)</f>
        <v>319957.6</v>
      </c>
      <c r="F18" s="6">
        <f>SUM(F6:F11,F12:F17)</f>
        <v>618767.7</v>
      </c>
      <c r="G18" s="6">
        <f>SUM(G6:G11,G12:G17)</f>
        <v>153059.8</v>
      </c>
      <c r="H18" s="6">
        <f>SUM(H6:H11,H12:H17)</f>
        <v>191863.00000000006</v>
      </c>
      <c r="I18" s="6">
        <f t="shared" si="0"/>
        <v>38803.20000000007</v>
      </c>
      <c r="J18" s="6">
        <f>H18/G18*100</f>
        <v>125.35165993944855</v>
      </c>
      <c r="K18" s="6">
        <f>H18/F18*100</f>
        <v>31.007274620184617</v>
      </c>
      <c r="L18" s="6">
        <f t="shared" si="1"/>
        <v>-128094.59999999992</v>
      </c>
      <c r="M18" s="6">
        <f>H18/E18*100</f>
        <v>59.965132880106644</v>
      </c>
    </row>
    <row r="19" spans="1:13" ht="31.5">
      <c r="A19" s="68" t="s">
        <v>35</v>
      </c>
      <c r="B19" s="68" t="s">
        <v>36</v>
      </c>
      <c r="C19" s="33" t="s">
        <v>18</v>
      </c>
      <c r="D19" s="35" t="s">
        <v>19</v>
      </c>
      <c r="E19" s="3">
        <v>295.2</v>
      </c>
      <c r="F19" s="3">
        <v>0</v>
      </c>
      <c r="G19" s="3">
        <v>0</v>
      </c>
      <c r="H19" s="3">
        <v>404</v>
      </c>
      <c r="I19" s="3">
        <f t="shared" si="0"/>
        <v>404</v>
      </c>
      <c r="J19" s="3"/>
      <c r="K19" s="3"/>
      <c r="L19" s="3">
        <f t="shared" si="1"/>
        <v>108.80000000000001</v>
      </c>
      <c r="M19" s="3">
        <f>H19/E19*100</f>
        <v>136.85636856368563</v>
      </c>
    </row>
    <row r="20" spans="1:13" ht="15.75">
      <c r="A20" s="68"/>
      <c r="B20" s="68"/>
      <c r="C20" s="33" t="s">
        <v>22</v>
      </c>
      <c r="D20" s="35" t="s">
        <v>23</v>
      </c>
      <c r="E20" s="3">
        <v>664.1</v>
      </c>
      <c r="F20" s="3">
        <v>0</v>
      </c>
      <c r="G20" s="3">
        <v>0</v>
      </c>
      <c r="H20" s="3">
        <v>78.3</v>
      </c>
      <c r="I20" s="3">
        <f t="shared" si="0"/>
        <v>78.3</v>
      </c>
      <c r="J20" s="3"/>
      <c r="K20" s="3"/>
      <c r="L20" s="3">
        <f t="shared" si="1"/>
        <v>-585.8000000000001</v>
      </c>
      <c r="M20" s="3">
        <f>H20/E20*100</f>
        <v>11.790393013100436</v>
      </c>
    </row>
    <row r="21" spans="1:13" ht="15.75">
      <c r="A21" s="68"/>
      <c r="B21" s="68"/>
      <c r="C21" s="33" t="s">
        <v>24</v>
      </c>
      <c r="D21" s="35" t="s">
        <v>25</v>
      </c>
      <c r="E21" s="3">
        <v>17.7</v>
      </c>
      <c r="F21" s="3">
        <v>0</v>
      </c>
      <c r="G21" s="3">
        <v>0</v>
      </c>
      <c r="H21" s="3">
        <v>3</v>
      </c>
      <c r="I21" s="3">
        <f t="shared" si="0"/>
        <v>3</v>
      </c>
      <c r="J21" s="3"/>
      <c r="K21" s="3"/>
      <c r="L21" s="3">
        <f t="shared" si="1"/>
        <v>-14.7</v>
      </c>
      <c r="M21" s="3">
        <f>H21/E21*100</f>
        <v>16.949152542372882</v>
      </c>
    </row>
    <row r="22" spans="1:13" ht="15.75">
      <c r="A22" s="68"/>
      <c r="B22" s="68"/>
      <c r="C22" s="33" t="s">
        <v>37</v>
      </c>
      <c r="D22" s="38" t="s">
        <v>38</v>
      </c>
      <c r="E22" s="3">
        <v>296286.4</v>
      </c>
      <c r="F22" s="3">
        <v>1449376.8</v>
      </c>
      <c r="G22" s="3">
        <v>433401.1</v>
      </c>
      <c r="H22" s="3">
        <v>433401.1</v>
      </c>
      <c r="I22" s="3">
        <f t="shared" si="0"/>
        <v>0</v>
      </c>
      <c r="J22" s="3">
        <f>H22/G22*100</f>
        <v>100</v>
      </c>
      <c r="K22" s="3">
        <f>H22/F22*100</f>
        <v>29.90258295841357</v>
      </c>
      <c r="L22" s="3">
        <f t="shared" si="1"/>
        <v>137114.69999999995</v>
      </c>
      <c r="M22" s="3">
        <f>H22/E22*100</f>
        <v>146.27775692708133</v>
      </c>
    </row>
    <row r="23" spans="1:13" ht="31.5" hidden="1">
      <c r="A23" s="68"/>
      <c r="B23" s="68"/>
      <c r="C23" s="33" t="s">
        <v>28</v>
      </c>
      <c r="D23" s="36" t="s">
        <v>29</v>
      </c>
      <c r="E23" s="3"/>
      <c r="F23" s="3"/>
      <c r="G23" s="3"/>
      <c r="H23" s="3"/>
      <c r="I23" s="3">
        <f t="shared" si="0"/>
        <v>0</v>
      </c>
      <c r="J23" s="3"/>
      <c r="K23" s="3"/>
      <c r="L23" s="3">
        <f t="shared" si="1"/>
        <v>0</v>
      </c>
      <c r="M23" s="3"/>
    </row>
    <row r="24" spans="1:13" s="2" customFormat="1" ht="15.75">
      <c r="A24" s="68"/>
      <c r="B24" s="68"/>
      <c r="C24" s="39"/>
      <c r="D24" s="37" t="s">
        <v>39</v>
      </c>
      <c r="E24" s="6">
        <f>SUM(E19:E22)</f>
        <v>297263.4</v>
      </c>
      <c r="F24" s="6">
        <f>SUM(F19:F23)</f>
        <v>1449376.8</v>
      </c>
      <c r="G24" s="6">
        <f>SUM(G19:G23)</f>
        <v>433401.1</v>
      </c>
      <c r="H24" s="6">
        <f>SUM(H19:H22)</f>
        <v>433886.39999999997</v>
      </c>
      <c r="I24" s="6">
        <f t="shared" si="0"/>
        <v>485.29999999998836</v>
      </c>
      <c r="J24" s="6">
        <f>H24/G24*100</f>
        <v>100.11197479655681</v>
      </c>
      <c r="K24" s="6">
        <f>H24/F24*100</f>
        <v>29.93606631484649</v>
      </c>
      <c r="L24" s="6">
        <f t="shared" si="1"/>
        <v>136622.99999999994</v>
      </c>
      <c r="M24" s="6">
        <f>H24/E24*100</f>
        <v>145.960249394981</v>
      </c>
    </row>
    <row r="25" spans="1:13" ht="15.75">
      <c r="A25" s="68"/>
      <c r="B25" s="68"/>
      <c r="C25" s="33" t="s">
        <v>40</v>
      </c>
      <c r="D25" s="35" t="s">
        <v>41</v>
      </c>
      <c r="E25" s="3">
        <v>299.1</v>
      </c>
      <c r="F25" s="3">
        <v>718.9</v>
      </c>
      <c r="G25" s="3">
        <v>624.8</v>
      </c>
      <c r="H25" s="3">
        <v>343.4</v>
      </c>
      <c r="I25" s="3">
        <f t="shared" si="0"/>
        <v>-281.4</v>
      </c>
      <c r="J25" s="3">
        <f>H25/G25*100</f>
        <v>54.96158770806658</v>
      </c>
      <c r="K25" s="3">
        <f>H25/F25*100</f>
        <v>47.76742245096675</v>
      </c>
      <c r="L25" s="3">
        <f t="shared" si="1"/>
        <v>44.299999999999955</v>
      </c>
      <c r="M25" s="3">
        <f>H25/E25*100</f>
        <v>114.81109996656636</v>
      </c>
    </row>
    <row r="26" spans="1:13" ht="31.5" hidden="1">
      <c r="A26" s="68"/>
      <c r="B26" s="68"/>
      <c r="C26" s="33" t="s">
        <v>42</v>
      </c>
      <c r="D26" s="35" t="s">
        <v>43</v>
      </c>
      <c r="E26" s="3"/>
      <c r="F26" s="3"/>
      <c r="G26" s="3"/>
      <c r="H26" s="3"/>
      <c r="I26" s="3">
        <f t="shared" si="0"/>
        <v>0</v>
      </c>
      <c r="J26" s="3"/>
      <c r="K26" s="3"/>
      <c r="L26" s="3">
        <f t="shared" si="1"/>
        <v>0</v>
      </c>
      <c r="M26" s="3"/>
    </row>
    <row r="27" spans="1:13" ht="15.75">
      <c r="A27" s="68"/>
      <c r="B27" s="68"/>
      <c r="C27" s="33" t="s">
        <v>22</v>
      </c>
      <c r="D27" s="35" t="s">
        <v>23</v>
      </c>
      <c r="E27" s="3">
        <v>34671.9</v>
      </c>
      <c r="F27" s="3">
        <v>24835</v>
      </c>
      <c r="G27" s="3">
        <v>19238.1</v>
      </c>
      <c r="H27" s="3">
        <v>29965.2</v>
      </c>
      <c r="I27" s="3">
        <f t="shared" si="0"/>
        <v>10727.100000000002</v>
      </c>
      <c r="J27" s="3">
        <f>H27/G27*100</f>
        <v>155.75966441592465</v>
      </c>
      <c r="K27" s="3">
        <f>H27/F27*100</f>
        <v>120.6571371048923</v>
      </c>
      <c r="L27" s="3">
        <f t="shared" si="1"/>
        <v>-4706.700000000001</v>
      </c>
      <c r="M27" s="3">
        <f aca="true" t="shared" si="5" ref="M27:M32">H27/E27*100</f>
        <v>86.42503006757633</v>
      </c>
    </row>
    <row r="28" spans="1:13" s="2" customFormat="1" ht="15.75">
      <c r="A28" s="68"/>
      <c r="B28" s="68"/>
      <c r="C28" s="39"/>
      <c r="D28" s="37" t="s">
        <v>44</v>
      </c>
      <c r="E28" s="7">
        <f>SUM(E25:E27)</f>
        <v>34971</v>
      </c>
      <c r="F28" s="7">
        <f>SUM(F25:F27)</f>
        <v>25553.9</v>
      </c>
      <c r="G28" s="7">
        <f>SUM(G25:G27)</f>
        <v>19862.899999999998</v>
      </c>
      <c r="H28" s="7">
        <f>SUM(H25:H27)</f>
        <v>30308.600000000002</v>
      </c>
      <c r="I28" s="7">
        <f t="shared" si="0"/>
        <v>10445.700000000004</v>
      </c>
      <c r="J28" s="7">
        <f>H28/G28*100</f>
        <v>152.58899757839995</v>
      </c>
      <c r="K28" s="7">
        <f>H28/F28*100</f>
        <v>118.60655320714255</v>
      </c>
      <c r="L28" s="7">
        <f t="shared" si="1"/>
        <v>-4662.399999999998</v>
      </c>
      <c r="M28" s="7">
        <f t="shared" si="5"/>
        <v>86.66781047153356</v>
      </c>
    </row>
    <row r="29" spans="1:13" s="2" customFormat="1" ht="15.75">
      <c r="A29" s="68"/>
      <c r="B29" s="68"/>
      <c r="C29" s="39"/>
      <c r="D29" s="37" t="s">
        <v>34</v>
      </c>
      <c r="E29" s="6">
        <f>E24+E28</f>
        <v>332234.4</v>
      </c>
      <c r="F29" s="6">
        <f>F24+F28</f>
        <v>1474930.7</v>
      </c>
      <c r="G29" s="6">
        <f>G24+G28</f>
        <v>453264</v>
      </c>
      <c r="H29" s="6">
        <f>H24+H28</f>
        <v>464194.99999999994</v>
      </c>
      <c r="I29" s="6">
        <f t="shared" si="0"/>
        <v>10930.999999999942</v>
      </c>
      <c r="J29" s="6">
        <f>H29/G29*100</f>
        <v>102.41161883582193</v>
      </c>
      <c r="K29" s="6">
        <f>H29/F29*100</f>
        <v>31.47232612352566</v>
      </c>
      <c r="L29" s="6">
        <f t="shared" si="1"/>
        <v>131960.59999999992</v>
      </c>
      <c r="M29" s="6">
        <f t="shared" si="5"/>
        <v>139.71912601464504</v>
      </c>
    </row>
    <row r="30" spans="1:13" ht="31.5">
      <c r="A30" s="68" t="s">
        <v>45</v>
      </c>
      <c r="B30" s="68" t="s">
        <v>46</v>
      </c>
      <c r="C30" s="33" t="s">
        <v>18</v>
      </c>
      <c r="D30" s="35" t="s">
        <v>19</v>
      </c>
      <c r="E30" s="4">
        <v>897.3</v>
      </c>
      <c r="F30" s="4">
        <v>1177.4</v>
      </c>
      <c r="G30" s="4">
        <v>997.4</v>
      </c>
      <c r="H30" s="4">
        <v>5658.700000000001</v>
      </c>
      <c r="I30" s="4">
        <f t="shared" si="0"/>
        <v>4661.300000000001</v>
      </c>
      <c r="J30" s="4">
        <f>H30/G30*100</f>
        <v>567.3450972528575</v>
      </c>
      <c r="K30" s="4">
        <f>H30/F30*100</f>
        <v>480.6098182435876</v>
      </c>
      <c r="L30" s="4">
        <f t="shared" si="1"/>
        <v>4761.400000000001</v>
      </c>
      <c r="M30" s="4">
        <f t="shared" si="5"/>
        <v>630.6363535049594</v>
      </c>
    </row>
    <row r="31" spans="1:13" ht="15.75">
      <c r="A31" s="68"/>
      <c r="B31" s="68"/>
      <c r="C31" s="33" t="s">
        <v>22</v>
      </c>
      <c r="D31" s="35" t="s">
        <v>23</v>
      </c>
      <c r="E31" s="3">
        <v>168.8</v>
      </c>
      <c r="F31" s="3">
        <v>0</v>
      </c>
      <c r="G31" s="3">
        <v>0</v>
      </c>
      <c r="H31" s="8">
        <v>588.7</v>
      </c>
      <c r="I31" s="8">
        <f t="shared" si="0"/>
        <v>588.7</v>
      </c>
      <c r="J31" s="4"/>
      <c r="K31" s="4"/>
      <c r="L31" s="8">
        <f t="shared" si="1"/>
        <v>419.90000000000003</v>
      </c>
      <c r="M31" s="8">
        <f t="shared" si="5"/>
        <v>348.75592417061614</v>
      </c>
    </row>
    <row r="32" spans="1:13" ht="15.75">
      <c r="A32" s="68"/>
      <c r="B32" s="68"/>
      <c r="C32" s="33" t="s">
        <v>24</v>
      </c>
      <c r="D32" s="35" t="s">
        <v>25</v>
      </c>
      <c r="E32" s="4">
        <v>-4</v>
      </c>
      <c r="F32" s="4">
        <v>0</v>
      </c>
      <c r="G32" s="4">
        <v>0</v>
      </c>
      <c r="H32" s="4">
        <v>1.1</v>
      </c>
      <c r="I32" s="4">
        <f t="shared" si="0"/>
        <v>1.1</v>
      </c>
      <c r="J32" s="4"/>
      <c r="K32" s="4"/>
      <c r="L32" s="4">
        <f t="shared" si="1"/>
        <v>5.1</v>
      </c>
      <c r="M32" s="4">
        <f t="shared" si="5"/>
        <v>-27.500000000000004</v>
      </c>
    </row>
    <row r="33" spans="1:13" ht="15.75" hidden="1">
      <c r="A33" s="68"/>
      <c r="B33" s="68"/>
      <c r="C33" s="33" t="s">
        <v>26</v>
      </c>
      <c r="D33" s="35" t="s">
        <v>27</v>
      </c>
      <c r="E33" s="4"/>
      <c r="F33" s="4"/>
      <c r="G33" s="4"/>
      <c r="H33" s="4"/>
      <c r="I33" s="4">
        <f t="shared" si="0"/>
        <v>0</v>
      </c>
      <c r="J33" s="4" t="e">
        <f>H33/G33*100</f>
        <v>#DIV/0!</v>
      </c>
      <c r="K33" s="4" t="e">
        <f>H33/F33*100</f>
        <v>#DIV/0!</v>
      </c>
      <c r="L33" s="4">
        <f>H33-E33</f>
        <v>0</v>
      </c>
      <c r="M33" s="4" t="e">
        <f>H33/E33*100</f>
        <v>#DIV/0!</v>
      </c>
    </row>
    <row r="34" spans="1:13" ht="31.5">
      <c r="A34" s="68"/>
      <c r="B34" s="68"/>
      <c r="C34" s="33" t="s">
        <v>57</v>
      </c>
      <c r="D34" s="35" t="s">
        <v>58</v>
      </c>
      <c r="E34" s="3">
        <v>0</v>
      </c>
      <c r="F34" s="3">
        <v>0</v>
      </c>
      <c r="G34" s="3">
        <v>0</v>
      </c>
      <c r="H34" s="3">
        <v>1225</v>
      </c>
      <c r="I34" s="4">
        <f t="shared" si="0"/>
        <v>1225</v>
      </c>
      <c r="J34" s="4"/>
      <c r="K34" s="4"/>
      <c r="L34" s="4">
        <f>H34-E34</f>
        <v>1225</v>
      </c>
      <c r="M34" s="4"/>
    </row>
    <row r="35" spans="1:13" s="2" customFormat="1" ht="15.75">
      <c r="A35" s="68"/>
      <c r="B35" s="68"/>
      <c r="C35" s="63"/>
      <c r="D35" s="37" t="s">
        <v>39</v>
      </c>
      <c r="E35" s="6">
        <f>SUM(E30:E33)</f>
        <v>1062.1</v>
      </c>
      <c r="F35" s="6">
        <f>SUM(F30:F33)</f>
        <v>1177.4</v>
      </c>
      <c r="G35" s="6">
        <f>SUM(G30:G33)</f>
        <v>997.4</v>
      </c>
      <c r="H35" s="6">
        <f>SUM(H30:H34)</f>
        <v>7473.500000000001</v>
      </c>
      <c r="I35" s="6">
        <f t="shared" si="0"/>
        <v>6476.100000000001</v>
      </c>
      <c r="J35" s="6">
        <f>H35/G35*100</f>
        <v>749.2981752556649</v>
      </c>
      <c r="K35" s="6">
        <f>H35/F35*100</f>
        <v>634.7460506200102</v>
      </c>
      <c r="L35" s="6">
        <f t="shared" si="1"/>
        <v>6411.4000000000015</v>
      </c>
      <c r="M35" s="6">
        <f>H35/E35*100</f>
        <v>703.6531400056493</v>
      </c>
    </row>
    <row r="36" spans="1:13" ht="15.75">
      <c r="A36" s="68"/>
      <c r="B36" s="68"/>
      <c r="C36" s="33" t="s">
        <v>22</v>
      </c>
      <c r="D36" s="35" t="s">
        <v>23</v>
      </c>
      <c r="E36" s="3">
        <v>0</v>
      </c>
      <c r="F36" s="3">
        <v>8000</v>
      </c>
      <c r="G36" s="3">
        <v>6452.5</v>
      </c>
      <c r="H36" s="3">
        <v>1563.1</v>
      </c>
      <c r="I36" s="3">
        <f t="shared" si="0"/>
        <v>-4889.4</v>
      </c>
      <c r="J36" s="3">
        <f>H36/G36*100</f>
        <v>24.224719101123593</v>
      </c>
      <c r="K36" s="3">
        <f>H36/F36*100</f>
        <v>19.53875</v>
      </c>
      <c r="L36" s="3">
        <f t="shared" si="1"/>
        <v>1563.1</v>
      </c>
      <c r="M36" s="6"/>
    </row>
    <row r="37" spans="1:13" s="2" customFormat="1" ht="15.75">
      <c r="A37" s="68"/>
      <c r="B37" s="68"/>
      <c r="C37" s="63"/>
      <c r="D37" s="37" t="s">
        <v>44</v>
      </c>
      <c r="E37" s="6">
        <f>SUM(E36)</f>
        <v>0</v>
      </c>
      <c r="F37" s="6">
        <f>SUM(F36)</f>
        <v>8000</v>
      </c>
      <c r="G37" s="6">
        <f>SUM(G36)</f>
        <v>6452.5</v>
      </c>
      <c r="H37" s="6">
        <f>SUM(H36)</f>
        <v>1563.1</v>
      </c>
      <c r="I37" s="6">
        <f t="shared" si="0"/>
        <v>-4889.4</v>
      </c>
      <c r="J37" s="6">
        <f>H37/G37*100</f>
        <v>24.224719101123593</v>
      </c>
      <c r="K37" s="6">
        <f>H37/F37*100</f>
        <v>19.53875</v>
      </c>
      <c r="L37" s="6">
        <f t="shared" si="1"/>
        <v>1563.1</v>
      </c>
      <c r="M37" s="6"/>
    </row>
    <row r="38" spans="1:13" s="2" customFormat="1" ht="15.75">
      <c r="A38" s="68"/>
      <c r="B38" s="68"/>
      <c r="C38" s="63"/>
      <c r="D38" s="37" t="s">
        <v>34</v>
      </c>
      <c r="E38" s="6">
        <f>E35+E37</f>
        <v>1062.1</v>
      </c>
      <c r="F38" s="6">
        <f>F35+F37</f>
        <v>9177.4</v>
      </c>
      <c r="G38" s="6">
        <f>G35+G37</f>
        <v>7449.9</v>
      </c>
      <c r="H38" s="6">
        <f>H35+H37</f>
        <v>9036.6</v>
      </c>
      <c r="I38" s="6">
        <f t="shared" si="0"/>
        <v>1586.7000000000007</v>
      </c>
      <c r="J38" s="6">
        <f>H38/G38*100</f>
        <v>121.29827246003305</v>
      </c>
      <c r="K38" s="6">
        <f>H38/F38*100</f>
        <v>98.46579641292742</v>
      </c>
      <c r="L38" s="6">
        <f t="shared" si="1"/>
        <v>7974.5</v>
      </c>
      <c r="M38" s="6">
        <f>H38/E38*100</f>
        <v>850.8238395631297</v>
      </c>
    </row>
    <row r="39" spans="1:13" s="2" customFormat="1" ht="31.5">
      <c r="A39" s="68" t="s">
        <v>47</v>
      </c>
      <c r="B39" s="68" t="s">
        <v>48</v>
      </c>
      <c r="C39" s="33" t="s">
        <v>18</v>
      </c>
      <c r="D39" s="35" t="s">
        <v>19</v>
      </c>
      <c r="E39" s="3">
        <v>384</v>
      </c>
      <c r="F39" s="3">
        <v>0</v>
      </c>
      <c r="G39" s="3">
        <v>0</v>
      </c>
      <c r="H39" s="3">
        <v>50.1</v>
      </c>
      <c r="I39" s="3">
        <f t="shared" si="0"/>
        <v>50.1</v>
      </c>
      <c r="J39" s="3"/>
      <c r="K39" s="3"/>
      <c r="L39" s="3">
        <f t="shared" si="1"/>
        <v>-333.9</v>
      </c>
      <c r="M39" s="3">
        <f>H39/E39*100</f>
        <v>13.046875</v>
      </c>
    </row>
    <row r="40" spans="1:13" s="2" customFormat="1" ht="15.75" hidden="1">
      <c r="A40" s="68"/>
      <c r="B40" s="68"/>
      <c r="C40" s="33" t="s">
        <v>22</v>
      </c>
      <c r="D40" s="35" t="s">
        <v>23</v>
      </c>
      <c r="E40" s="3"/>
      <c r="F40" s="6"/>
      <c r="G40" s="6"/>
      <c r="H40" s="3"/>
      <c r="I40" s="3">
        <f t="shared" si="0"/>
        <v>0</v>
      </c>
      <c r="J40" s="3"/>
      <c r="K40" s="3"/>
      <c r="L40" s="3">
        <f t="shared" si="1"/>
        <v>0</v>
      </c>
      <c r="M40" s="3"/>
    </row>
    <row r="41" spans="1:13" s="2" customFormat="1" ht="31.5">
      <c r="A41" s="68"/>
      <c r="B41" s="68"/>
      <c r="C41" s="33" t="s">
        <v>49</v>
      </c>
      <c r="D41" s="35" t="s">
        <v>50</v>
      </c>
      <c r="E41" s="3">
        <v>35440.8</v>
      </c>
      <c r="F41" s="3">
        <v>50883.5</v>
      </c>
      <c r="G41" s="3">
        <v>45014.3</v>
      </c>
      <c r="H41" s="3">
        <v>45014.3</v>
      </c>
      <c r="I41" s="3">
        <f t="shared" si="0"/>
        <v>0</v>
      </c>
      <c r="J41" s="3">
        <f>H41/G41*100</f>
        <v>100</v>
      </c>
      <c r="K41" s="3">
        <f>H41/F41*100</f>
        <v>88.46541609755619</v>
      </c>
      <c r="L41" s="3">
        <f aca="true" t="shared" si="6" ref="L41:L104">H41-E41</f>
        <v>9573.5</v>
      </c>
      <c r="M41" s="3">
        <f aca="true" t="shared" si="7" ref="M41:M47">H41/E41*100</f>
        <v>127.01265208460306</v>
      </c>
    </row>
    <row r="42" spans="1:13" s="2" customFormat="1" ht="47.25">
      <c r="A42" s="68"/>
      <c r="B42" s="68"/>
      <c r="C42" s="33" t="s">
        <v>32</v>
      </c>
      <c r="D42" s="35" t="s">
        <v>33</v>
      </c>
      <c r="E42" s="3">
        <v>-385.6</v>
      </c>
      <c r="F42" s="3">
        <v>0</v>
      </c>
      <c r="G42" s="3">
        <v>0</v>
      </c>
      <c r="H42" s="3">
        <v>-74.4</v>
      </c>
      <c r="I42" s="3">
        <f t="shared" si="0"/>
        <v>-74.4</v>
      </c>
      <c r="J42" s="3"/>
      <c r="K42" s="3"/>
      <c r="L42" s="3">
        <f t="shared" si="6"/>
        <v>311.20000000000005</v>
      </c>
      <c r="M42" s="3">
        <f t="shared" si="7"/>
        <v>19.294605809128633</v>
      </c>
    </row>
    <row r="43" spans="1:13" s="2" customFormat="1" ht="15.75">
      <c r="A43" s="68"/>
      <c r="B43" s="68"/>
      <c r="C43" s="63"/>
      <c r="D43" s="37" t="s">
        <v>34</v>
      </c>
      <c r="E43" s="6">
        <f>SUM(E39:E42)</f>
        <v>35439.200000000004</v>
      </c>
      <c r="F43" s="6">
        <f>SUM(F39:F42)</f>
        <v>50883.5</v>
      </c>
      <c r="G43" s="6">
        <f>SUM(G39:G42)</f>
        <v>45014.3</v>
      </c>
      <c r="H43" s="6">
        <f>SUM(H39:H42)</f>
        <v>44990</v>
      </c>
      <c r="I43" s="6">
        <f t="shared" si="0"/>
        <v>-24.30000000000291</v>
      </c>
      <c r="J43" s="6">
        <f>H43/G43*100</f>
        <v>99.94601715454866</v>
      </c>
      <c r="K43" s="6">
        <f>H43/F43*100</f>
        <v>88.41765994870636</v>
      </c>
      <c r="L43" s="6">
        <f t="shared" si="6"/>
        <v>9550.799999999996</v>
      </c>
      <c r="M43" s="6">
        <f t="shared" si="7"/>
        <v>126.94981828032235</v>
      </c>
    </row>
    <row r="44" spans="1:13" s="2" customFormat="1" ht="15.75">
      <c r="A44" s="68" t="s">
        <v>51</v>
      </c>
      <c r="B44" s="68" t="s">
        <v>52</v>
      </c>
      <c r="C44" s="33" t="s">
        <v>53</v>
      </c>
      <c r="D44" s="3" t="s">
        <v>54</v>
      </c>
      <c r="E44" s="3">
        <v>120.4</v>
      </c>
      <c r="F44" s="3">
        <v>0</v>
      </c>
      <c r="G44" s="3">
        <v>0</v>
      </c>
      <c r="H44" s="3">
        <v>58.2</v>
      </c>
      <c r="I44" s="3">
        <f t="shared" si="0"/>
        <v>58.2</v>
      </c>
      <c r="J44" s="3"/>
      <c r="K44" s="3"/>
      <c r="L44" s="3">
        <f t="shared" si="6"/>
        <v>-62.2</v>
      </c>
      <c r="M44" s="3">
        <f t="shared" si="7"/>
        <v>48.33887043189369</v>
      </c>
    </row>
    <row r="45" spans="1:13" s="2" customFormat="1" ht="15.75">
      <c r="A45" s="68"/>
      <c r="B45" s="68"/>
      <c r="C45" s="33" t="s">
        <v>55</v>
      </c>
      <c r="D45" s="35" t="s">
        <v>56</v>
      </c>
      <c r="E45" s="3">
        <v>926.1</v>
      </c>
      <c r="F45" s="3">
        <v>1554.1</v>
      </c>
      <c r="G45" s="3">
        <v>1295</v>
      </c>
      <c r="H45" s="3">
        <v>1389.7</v>
      </c>
      <c r="I45" s="3">
        <f t="shared" si="0"/>
        <v>94.70000000000005</v>
      </c>
      <c r="J45" s="3">
        <f>H45/G45*100</f>
        <v>107.31274131274131</v>
      </c>
      <c r="K45" s="3">
        <f>H45/F45*100</f>
        <v>89.42153014606525</v>
      </c>
      <c r="L45" s="3">
        <f t="shared" si="6"/>
        <v>463.6</v>
      </c>
      <c r="M45" s="3">
        <f t="shared" si="7"/>
        <v>150.05938883489904</v>
      </c>
    </row>
    <row r="46" spans="1:13" ht="31.5">
      <c r="A46" s="68"/>
      <c r="B46" s="68"/>
      <c r="C46" s="33" t="s">
        <v>18</v>
      </c>
      <c r="D46" s="35" t="s">
        <v>19</v>
      </c>
      <c r="E46" s="3">
        <v>125.6</v>
      </c>
      <c r="F46" s="3">
        <v>0</v>
      </c>
      <c r="G46" s="3">
        <v>0</v>
      </c>
      <c r="H46" s="3">
        <v>25.9</v>
      </c>
      <c r="I46" s="3">
        <f t="shared" si="0"/>
        <v>25.9</v>
      </c>
      <c r="J46" s="3"/>
      <c r="K46" s="3"/>
      <c r="L46" s="3">
        <f t="shared" si="6"/>
        <v>-99.69999999999999</v>
      </c>
      <c r="M46" s="3">
        <f t="shared" si="7"/>
        <v>20.621019108280255</v>
      </c>
    </row>
    <row r="47" spans="1:13" ht="15.75">
      <c r="A47" s="68"/>
      <c r="B47" s="68"/>
      <c r="C47" s="33" t="s">
        <v>22</v>
      </c>
      <c r="D47" s="35" t="s">
        <v>23</v>
      </c>
      <c r="E47" s="3">
        <v>356.3</v>
      </c>
      <c r="F47" s="3">
        <v>826.6</v>
      </c>
      <c r="G47" s="3">
        <v>806.6</v>
      </c>
      <c r="H47" s="3">
        <v>2860.7</v>
      </c>
      <c r="I47" s="3">
        <f t="shared" si="0"/>
        <v>2054.1</v>
      </c>
      <c r="J47" s="3">
        <f>H47/G47*100</f>
        <v>354.66154227622116</v>
      </c>
      <c r="K47" s="3">
        <f>H47/F47*100</f>
        <v>346.08032905879503</v>
      </c>
      <c r="L47" s="3">
        <f t="shared" si="6"/>
        <v>2504.3999999999996</v>
      </c>
      <c r="M47" s="3">
        <f t="shared" si="7"/>
        <v>802.8908223407241</v>
      </c>
    </row>
    <row r="48" spans="1:13" ht="15.75">
      <c r="A48" s="68"/>
      <c r="B48" s="68"/>
      <c r="C48" s="33" t="s">
        <v>24</v>
      </c>
      <c r="D48" s="35" t="s">
        <v>25</v>
      </c>
      <c r="E48" s="3"/>
      <c r="F48" s="3">
        <v>0</v>
      </c>
      <c r="G48" s="3">
        <v>0</v>
      </c>
      <c r="H48" s="3">
        <v>7</v>
      </c>
      <c r="I48" s="3">
        <f t="shared" si="0"/>
        <v>7</v>
      </c>
      <c r="J48" s="3"/>
      <c r="K48" s="3"/>
      <c r="L48" s="3">
        <f t="shared" si="6"/>
        <v>7</v>
      </c>
      <c r="M48" s="3"/>
    </row>
    <row r="49" spans="1:13" ht="15.75">
      <c r="A49" s="68"/>
      <c r="B49" s="68"/>
      <c r="C49" s="33" t="s">
        <v>26</v>
      </c>
      <c r="D49" s="35" t="s">
        <v>27</v>
      </c>
      <c r="E49" s="3">
        <v>10726.2</v>
      </c>
      <c r="F49" s="3">
        <v>9161.5</v>
      </c>
      <c r="G49" s="3">
        <v>7148</v>
      </c>
      <c r="H49" s="3">
        <v>12756.7</v>
      </c>
      <c r="I49" s="3">
        <f t="shared" si="0"/>
        <v>5608.700000000001</v>
      </c>
      <c r="J49" s="3">
        <f>H49/G49*100</f>
        <v>178.46530498041412</v>
      </c>
      <c r="K49" s="3">
        <f>H49/F49*100</f>
        <v>139.2424821262894</v>
      </c>
      <c r="L49" s="3">
        <f t="shared" si="6"/>
        <v>2030.5</v>
      </c>
      <c r="M49" s="3">
        <f>H49/E49*100</f>
        <v>118.93028285879434</v>
      </c>
    </row>
    <row r="50" spans="1:13" ht="31.5">
      <c r="A50" s="68"/>
      <c r="B50" s="68"/>
      <c r="C50" s="33" t="s">
        <v>28</v>
      </c>
      <c r="D50" s="36" t="s">
        <v>29</v>
      </c>
      <c r="E50" s="3">
        <v>0</v>
      </c>
      <c r="F50" s="3">
        <v>499.3</v>
      </c>
      <c r="G50" s="3">
        <v>499.3</v>
      </c>
      <c r="H50" s="3">
        <v>245.7</v>
      </c>
      <c r="I50" s="3">
        <f t="shared" si="0"/>
        <v>-253.60000000000002</v>
      </c>
      <c r="J50" s="3">
        <f>H50/G50*100</f>
        <v>49.2088924494292</v>
      </c>
      <c r="K50" s="3">
        <f>H50/F50*100</f>
        <v>49.2088924494292</v>
      </c>
      <c r="L50" s="3">
        <f t="shared" si="6"/>
        <v>245.7</v>
      </c>
      <c r="M50" s="3"/>
    </row>
    <row r="51" spans="1:13" ht="31.5">
      <c r="A51" s="68"/>
      <c r="B51" s="68"/>
      <c r="C51" s="33" t="s">
        <v>49</v>
      </c>
      <c r="D51" s="35" t="s">
        <v>50</v>
      </c>
      <c r="E51" s="3">
        <v>10203.2</v>
      </c>
      <c r="F51" s="3">
        <v>12095.1</v>
      </c>
      <c r="G51" s="3">
        <v>12095.1</v>
      </c>
      <c r="H51" s="3">
        <v>12095.1</v>
      </c>
      <c r="I51" s="3">
        <f t="shared" si="0"/>
        <v>0</v>
      </c>
      <c r="J51" s="3">
        <f>H51/G51*100</f>
        <v>100</v>
      </c>
      <c r="K51" s="3">
        <f>H51/F51*100</f>
        <v>100</v>
      </c>
      <c r="L51" s="3">
        <f t="shared" si="6"/>
        <v>1891.8999999999996</v>
      </c>
      <c r="M51" s="3">
        <f>H51/E51*100</f>
        <v>118.54222204798495</v>
      </c>
    </row>
    <row r="52" spans="1:13" ht="31.5">
      <c r="A52" s="68"/>
      <c r="B52" s="68"/>
      <c r="C52" s="33" t="s">
        <v>57</v>
      </c>
      <c r="D52" s="35" t="s">
        <v>58</v>
      </c>
      <c r="E52" s="3">
        <v>0</v>
      </c>
      <c r="F52" s="3">
        <v>0</v>
      </c>
      <c r="G52" s="3">
        <v>0</v>
      </c>
      <c r="H52" s="3">
        <v>349.4</v>
      </c>
      <c r="I52" s="3">
        <f t="shared" si="0"/>
        <v>349.4</v>
      </c>
      <c r="J52" s="3"/>
      <c r="K52" s="3"/>
      <c r="L52" s="3">
        <f t="shared" si="6"/>
        <v>349.4</v>
      </c>
      <c r="M52" s="3"/>
    </row>
    <row r="53" spans="1:13" ht="47.25">
      <c r="A53" s="68"/>
      <c r="B53" s="68"/>
      <c r="C53" s="33" t="s">
        <v>32</v>
      </c>
      <c r="D53" s="35" t="s">
        <v>33</v>
      </c>
      <c r="E53" s="3">
        <v>-125.9</v>
      </c>
      <c r="F53" s="3">
        <v>0</v>
      </c>
      <c r="G53" s="3">
        <v>0</v>
      </c>
      <c r="H53" s="3">
        <v>0</v>
      </c>
      <c r="I53" s="3">
        <f t="shared" si="0"/>
        <v>0</v>
      </c>
      <c r="J53" s="3"/>
      <c r="K53" s="3"/>
      <c r="L53" s="3">
        <f t="shared" si="6"/>
        <v>125.9</v>
      </c>
      <c r="M53" s="3">
        <f>H53/E53*100</f>
        <v>0</v>
      </c>
    </row>
    <row r="54" spans="1:13" s="2" customFormat="1" ht="15.75">
      <c r="A54" s="68"/>
      <c r="B54" s="68"/>
      <c r="C54" s="39"/>
      <c r="D54" s="37" t="s">
        <v>39</v>
      </c>
      <c r="E54" s="6">
        <f>SUM(E44:E53)</f>
        <v>22331.9</v>
      </c>
      <c r="F54" s="6">
        <f>SUM(F44:F53)</f>
        <v>24136.6</v>
      </c>
      <c r="G54" s="6">
        <f>SUM(G44:G53)</f>
        <v>21844</v>
      </c>
      <c r="H54" s="6">
        <f>SUM(H44:H53)</f>
        <v>29788.4</v>
      </c>
      <c r="I54" s="6">
        <f t="shared" si="0"/>
        <v>7944.4000000000015</v>
      </c>
      <c r="J54" s="6">
        <f>H54/G54*100</f>
        <v>136.36879692364036</v>
      </c>
      <c r="K54" s="6">
        <f>H54/F54*100</f>
        <v>123.41589121914438</v>
      </c>
      <c r="L54" s="6">
        <f t="shared" si="6"/>
        <v>7456.5</v>
      </c>
      <c r="M54" s="6">
        <f aca="true" t="shared" si="8" ref="M54:M60">H54/E54*100</f>
        <v>133.3894563382426</v>
      </c>
    </row>
    <row r="55" spans="1:13" ht="15.75">
      <c r="A55" s="68"/>
      <c r="B55" s="68"/>
      <c r="C55" s="33" t="s">
        <v>55</v>
      </c>
      <c r="D55" s="35" t="s">
        <v>56</v>
      </c>
      <c r="E55" s="3">
        <v>8962.4</v>
      </c>
      <c r="F55" s="3">
        <v>8072.7</v>
      </c>
      <c r="G55" s="3">
        <v>8072.7</v>
      </c>
      <c r="H55" s="3">
        <v>6154.2</v>
      </c>
      <c r="I55" s="3">
        <f t="shared" si="0"/>
        <v>-1918.5</v>
      </c>
      <c r="J55" s="3">
        <f>H55/G55*100</f>
        <v>76.23471700917909</v>
      </c>
      <c r="K55" s="3">
        <f>H55/F55*100</f>
        <v>76.23471700917909</v>
      </c>
      <c r="L55" s="3">
        <f t="shared" si="6"/>
        <v>-2808.2</v>
      </c>
      <c r="M55" s="3">
        <f t="shared" si="8"/>
        <v>68.66687494421137</v>
      </c>
    </row>
    <row r="56" spans="1:13" ht="15.75">
      <c r="A56" s="68"/>
      <c r="B56" s="68"/>
      <c r="C56" s="33" t="s">
        <v>22</v>
      </c>
      <c r="D56" s="35" t="s">
        <v>23</v>
      </c>
      <c r="E56" s="3">
        <v>21424</v>
      </c>
      <c r="F56" s="3">
        <v>31293.9</v>
      </c>
      <c r="G56" s="3">
        <v>24848.7</v>
      </c>
      <c r="H56" s="3">
        <v>23722.4</v>
      </c>
      <c r="I56" s="3">
        <f t="shared" si="0"/>
        <v>-1126.2999999999993</v>
      </c>
      <c r="J56" s="3">
        <f>H56/G56*100</f>
        <v>95.46736851424824</v>
      </c>
      <c r="K56" s="3">
        <f>H56/F56*100</f>
        <v>75.80518887067448</v>
      </c>
      <c r="L56" s="3">
        <f t="shared" si="6"/>
        <v>2298.4000000000015</v>
      </c>
      <c r="M56" s="3">
        <f t="shared" si="8"/>
        <v>110.72815533980582</v>
      </c>
    </row>
    <row r="57" spans="1:13" s="2" customFormat="1" ht="15.75">
      <c r="A57" s="68"/>
      <c r="B57" s="68"/>
      <c r="C57" s="39"/>
      <c r="D57" s="37" t="s">
        <v>44</v>
      </c>
      <c r="E57" s="6">
        <f>SUM(E55:E56)</f>
        <v>30386.4</v>
      </c>
      <c r="F57" s="6">
        <f>SUM(F55:F56)</f>
        <v>39366.6</v>
      </c>
      <c r="G57" s="6">
        <f>SUM(G55:G56)</f>
        <v>32921.4</v>
      </c>
      <c r="H57" s="6">
        <f>SUM(H55:H56)</f>
        <v>29876.600000000002</v>
      </c>
      <c r="I57" s="6">
        <f t="shared" si="0"/>
        <v>-3044.7999999999993</v>
      </c>
      <c r="J57" s="6">
        <f>H57/G57*100</f>
        <v>90.75130462252517</v>
      </c>
      <c r="K57" s="6">
        <f>H57/F57*100</f>
        <v>75.89326992933097</v>
      </c>
      <c r="L57" s="6">
        <f t="shared" si="6"/>
        <v>-509.7999999999993</v>
      </c>
      <c r="M57" s="6">
        <f t="shared" si="8"/>
        <v>98.322275754943</v>
      </c>
    </row>
    <row r="58" spans="1:13" s="2" customFormat="1" ht="15.75">
      <c r="A58" s="68"/>
      <c r="B58" s="68"/>
      <c r="C58" s="39"/>
      <c r="D58" s="37" t="s">
        <v>34</v>
      </c>
      <c r="E58" s="6">
        <f>E57+E54</f>
        <v>52718.3</v>
      </c>
      <c r="F58" s="6">
        <f>F57+F54</f>
        <v>63503.2</v>
      </c>
      <c r="G58" s="6">
        <f>G57+G54</f>
        <v>54765.4</v>
      </c>
      <c r="H58" s="6">
        <f>H57+H54</f>
        <v>59665</v>
      </c>
      <c r="I58" s="6">
        <f t="shared" si="0"/>
        <v>4899.5999999999985</v>
      </c>
      <c r="J58" s="6">
        <f>H58/G58*100</f>
        <v>108.94652463051489</v>
      </c>
      <c r="K58" s="6">
        <f>H58/F58*100</f>
        <v>93.95589513599315</v>
      </c>
      <c r="L58" s="6">
        <f t="shared" si="6"/>
        <v>6946.699999999997</v>
      </c>
      <c r="M58" s="6">
        <f t="shared" si="8"/>
        <v>113.17701822706725</v>
      </c>
    </row>
    <row r="59" spans="1:13" s="2" customFormat="1" ht="31.5">
      <c r="A59" s="68" t="s">
        <v>59</v>
      </c>
      <c r="B59" s="68" t="s">
        <v>60</v>
      </c>
      <c r="C59" s="33" t="s">
        <v>18</v>
      </c>
      <c r="D59" s="35" t="s">
        <v>19</v>
      </c>
      <c r="E59" s="3">
        <v>32.7</v>
      </c>
      <c r="F59" s="3">
        <v>0</v>
      </c>
      <c r="G59" s="3">
        <v>0</v>
      </c>
      <c r="H59" s="3">
        <v>1.9</v>
      </c>
      <c r="I59" s="3">
        <f t="shared" si="0"/>
        <v>1.9</v>
      </c>
      <c r="J59" s="3"/>
      <c r="K59" s="3"/>
      <c r="L59" s="3">
        <f t="shared" si="6"/>
        <v>-30.800000000000004</v>
      </c>
      <c r="M59" s="3">
        <f t="shared" si="8"/>
        <v>5.810397553516819</v>
      </c>
    </row>
    <row r="60" spans="1:13" s="2" customFormat="1" ht="15.75" hidden="1">
      <c r="A60" s="68"/>
      <c r="B60" s="68"/>
      <c r="C60" s="33" t="s">
        <v>22</v>
      </c>
      <c r="D60" s="35" t="s">
        <v>23</v>
      </c>
      <c r="E60" s="3"/>
      <c r="F60" s="6"/>
      <c r="G60" s="6"/>
      <c r="H60" s="3"/>
      <c r="I60" s="3">
        <f t="shared" si="0"/>
        <v>0</v>
      </c>
      <c r="J60" s="3"/>
      <c r="K60" s="3"/>
      <c r="L60" s="3">
        <f t="shared" si="6"/>
        <v>0</v>
      </c>
      <c r="M60" s="3" t="e">
        <f t="shared" si="8"/>
        <v>#DIV/0!</v>
      </c>
    </row>
    <row r="61" spans="1:13" s="2" customFormat="1" ht="15.75">
      <c r="A61" s="68"/>
      <c r="B61" s="68"/>
      <c r="C61" s="33" t="s">
        <v>24</v>
      </c>
      <c r="D61" s="35" t="s">
        <v>25</v>
      </c>
      <c r="E61" s="3">
        <v>0</v>
      </c>
      <c r="F61" s="3">
        <v>0</v>
      </c>
      <c r="G61" s="3">
        <v>0</v>
      </c>
      <c r="H61" s="3">
        <v>76.9</v>
      </c>
      <c r="I61" s="3">
        <f t="shared" si="0"/>
        <v>76.9</v>
      </c>
      <c r="J61" s="3"/>
      <c r="K61" s="3"/>
      <c r="L61" s="3">
        <f t="shared" si="6"/>
        <v>76.9</v>
      </c>
      <c r="M61" s="3"/>
    </row>
    <row r="62" spans="1:13" ht="31.5">
      <c r="A62" s="68"/>
      <c r="B62" s="68"/>
      <c r="C62" s="33" t="s">
        <v>28</v>
      </c>
      <c r="D62" s="36" t="s">
        <v>29</v>
      </c>
      <c r="E62" s="3">
        <v>4263.3</v>
      </c>
      <c r="F62" s="3">
        <v>6087.1</v>
      </c>
      <c r="G62" s="3">
        <v>6087.1</v>
      </c>
      <c r="H62" s="3">
        <v>6087.1</v>
      </c>
      <c r="I62" s="3">
        <f t="shared" si="0"/>
        <v>0</v>
      </c>
      <c r="J62" s="3">
        <f>H62/G62*100</f>
        <v>100</v>
      </c>
      <c r="K62" s="3">
        <f>H62/F62*100</f>
        <v>100</v>
      </c>
      <c r="L62" s="3">
        <f t="shared" si="6"/>
        <v>1823.8000000000002</v>
      </c>
      <c r="M62" s="3">
        <f>H62/E62*100</f>
        <v>142.77906785823188</v>
      </c>
    </row>
    <row r="63" spans="1:13" ht="15.75">
      <c r="A63" s="68"/>
      <c r="B63" s="68"/>
      <c r="C63" s="33" t="s">
        <v>30</v>
      </c>
      <c r="D63" s="35" t="s">
        <v>31</v>
      </c>
      <c r="E63" s="4">
        <v>0</v>
      </c>
      <c r="F63" s="3">
        <v>50000</v>
      </c>
      <c r="G63" s="3">
        <v>10000</v>
      </c>
      <c r="H63" s="3">
        <v>10000</v>
      </c>
      <c r="I63" s="3">
        <f t="shared" si="0"/>
        <v>0</v>
      </c>
      <c r="J63" s="3">
        <f>H63/G63*100</f>
        <v>100</v>
      </c>
      <c r="K63" s="3">
        <f>H63/F63*100</f>
        <v>20</v>
      </c>
      <c r="L63" s="3">
        <f t="shared" si="6"/>
        <v>10000</v>
      </c>
      <c r="M63" s="3"/>
    </row>
    <row r="64" spans="1:13" ht="78.75">
      <c r="A64" s="68"/>
      <c r="B64" s="68"/>
      <c r="C64" s="33" t="s">
        <v>61</v>
      </c>
      <c r="D64" s="40" t="s">
        <v>62</v>
      </c>
      <c r="E64" s="3">
        <v>204.4</v>
      </c>
      <c r="F64" s="3">
        <v>0</v>
      </c>
      <c r="G64" s="3">
        <v>0</v>
      </c>
      <c r="H64" s="3">
        <v>1489.4</v>
      </c>
      <c r="I64" s="3">
        <f t="shared" si="0"/>
        <v>1489.4</v>
      </c>
      <c r="J64" s="3"/>
      <c r="K64" s="3"/>
      <c r="L64" s="3">
        <f t="shared" si="6"/>
        <v>1285</v>
      </c>
      <c r="M64" s="3">
        <f>H64/E64*100</f>
        <v>728.6692759295499</v>
      </c>
    </row>
    <row r="65" spans="1:13" ht="47.25">
      <c r="A65" s="68"/>
      <c r="B65" s="68"/>
      <c r="C65" s="33" t="s">
        <v>32</v>
      </c>
      <c r="D65" s="35" t="s">
        <v>33</v>
      </c>
      <c r="E65" s="3">
        <v>-12.6</v>
      </c>
      <c r="F65" s="3">
        <v>0</v>
      </c>
      <c r="G65" s="3">
        <v>0</v>
      </c>
      <c r="H65" s="3">
        <v>-13.8</v>
      </c>
      <c r="I65" s="3">
        <f t="shared" si="0"/>
        <v>-13.8</v>
      </c>
      <c r="J65" s="3"/>
      <c r="K65" s="3"/>
      <c r="L65" s="3">
        <f t="shared" si="6"/>
        <v>-1.200000000000001</v>
      </c>
      <c r="M65" s="3">
        <f>H65/E65*100</f>
        <v>109.52380952380953</v>
      </c>
    </row>
    <row r="66" spans="1:13" ht="15.75">
      <c r="A66" s="68"/>
      <c r="B66" s="68"/>
      <c r="C66" s="33"/>
      <c r="D66" s="37" t="s">
        <v>39</v>
      </c>
      <c r="E66" s="6">
        <f>SUBTOTAL(9,E59:E65)</f>
        <v>4487.799999999999</v>
      </c>
      <c r="F66" s="6">
        <f>SUBTOTAL(9,F59:F65)</f>
        <v>56087.1</v>
      </c>
      <c r="G66" s="6">
        <f>SUBTOTAL(9,G59:G65)</f>
        <v>16087.1</v>
      </c>
      <c r="H66" s="6">
        <f>SUBTOTAL(9,H59:H65)</f>
        <v>17641.500000000004</v>
      </c>
      <c r="I66" s="6">
        <f t="shared" si="0"/>
        <v>1554.4000000000033</v>
      </c>
      <c r="J66" s="6">
        <f>H66/G66*100</f>
        <v>109.6624003083216</v>
      </c>
      <c r="K66" s="6">
        <f>H66/F66*100</f>
        <v>31.45375674620368</v>
      </c>
      <c r="L66" s="6">
        <f t="shared" si="6"/>
        <v>13153.700000000004</v>
      </c>
      <c r="M66" s="6">
        <f>H66/E66*100</f>
        <v>393.0990685859443</v>
      </c>
    </row>
    <row r="67" spans="1:13" ht="15.75" hidden="1">
      <c r="A67" s="68"/>
      <c r="B67" s="68"/>
      <c r="C67" s="33" t="s">
        <v>22</v>
      </c>
      <c r="D67" s="35" t="s">
        <v>23</v>
      </c>
      <c r="E67" s="3">
        <v>0</v>
      </c>
      <c r="F67" s="3">
        <v>0</v>
      </c>
      <c r="G67" s="3">
        <v>0</v>
      </c>
      <c r="H67" s="3">
        <v>0</v>
      </c>
      <c r="I67" s="3">
        <f t="shared" si="0"/>
        <v>0</v>
      </c>
      <c r="J67" s="3"/>
      <c r="K67" s="3"/>
      <c r="L67" s="3">
        <f t="shared" si="6"/>
        <v>0</v>
      </c>
      <c r="M67" s="6"/>
    </row>
    <row r="68" spans="1:13" ht="15.75" hidden="1">
      <c r="A68" s="68"/>
      <c r="B68" s="68"/>
      <c r="C68" s="33"/>
      <c r="D68" s="37" t="s">
        <v>44</v>
      </c>
      <c r="E68" s="6">
        <f>SUBTOTAL(9,E67)</f>
        <v>0</v>
      </c>
      <c r="F68" s="6">
        <f>SUBTOTAL(9,F67)</f>
        <v>0</v>
      </c>
      <c r="G68" s="6">
        <f>SUBTOTAL(9,G67)</f>
        <v>0</v>
      </c>
      <c r="H68" s="6">
        <f>SUBTOTAL(9,H67)</f>
        <v>0</v>
      </c>
      <c r="I68" s="6">
        <f t="shared" si="0"/>
        <v>0</v>
      </c>
      <c r="J68" s="6"/>
      <c r="K68" s="6"/>
      <c r="L68" s="6">
        <f t="shared" si="6"/>
        <v>0</v>
      </c>
      <c r="M68" s="6"/>
    </row>
    <row r="69" spans="1:13" s="2" customFormat="1" ht="15.75">
      <c r="A69" s="68"/>
      <c r="B69" s="68"/>
      <c r="C69" s="39"/>
      <c r="D69" s="37" t="s">
        <v>34</v>
      </c>
      <c r="E69" s="6">
        <f>SUM(E59:E65)</f>
        <v>4487.799999999999</v>
      </c>
      <c r="F69" s="6">
        <f>F66+F68</f>
        <v>56087.1</v>
      </c>
      <c r="G69" s="6">
        <f>G66+G68</f>
        <v>16087.1</v>
      </c>
      <c r="H69" s="6">
        <f>H66+H68</f>
        <v>17641.500000000004</v>
      </c>
      <c r="I69" s="6">
        <f t="shared" si="0"/>
        <v>1554.4000000000033</v>
      </c>
      <c r="J69" s="6">
        <f>H69/G69*100</f>
        <v>109.6624003083216</v>
      </c>
      <c r="K69" s="6">
        <f>H69/F69*100</f>
        <v>31.45375674620368</v>
      </c>
      <c r="L69" s="6">
        <f t="shared" si="6"/>
        <v>13153.700000000004</v>
      </c>
      <c r="M69" s="6">
        <f aca="true" t="shared" si="9" ref="M69:M74">H69/E69*100</f>
        <v>393.0990685859443</v>
      </c>
    </row>
    <row r="70" spans="1:13" ht="110.25">
      <c r="A70" s="68" t="s">
        <v>63</v>
      </c>
      <c r="B70" s="68" t="s">
        <v>64</v>
      </c>
      <c r="C70" s="33" t="s">
        <v>65</v>
      </c>
      <c r="D70" s="35" t="s">
        <v>66</v>
      </c>
      <c r="E70" s="4">
        <v>119.8</v>
      </c>
      <c r="F70" s="4">
        <v>0</v>
      </c>
      <c r="G70" s="4">
        <v>0</v>
      </c>
      <c r="H70" s="4">
        <v>41.4</v>
      </c>
      <c r="I70" s="4">
        <f t="shared" si="0"/>
        <v>41.4</v>
      </c>
      <c r="J70" s="4"/>
      <c r="K70" s="4"/>
      <c r="L70" s="4">
        <f t="shared" si="6"/>
        <v>-78.4</v>
      </c>
      <c r="M70" s="4">
        <f t="shared" si="9"/>
        <v>34.5575959933222</v>
      </c>
    </row>
    <row r="71" spans="1:13" ht="31.5">
      <c r="A71" s="68"/>
      <c r="B71" s="68"/>
      <c r="C71" s="33" t="s">
        <v>18</v>
      </c>
      <c r="D71" s="35" t="s">
        <v>19</v>
      </c>
      <c r="E71" s="4">
        <v>1854.3</v>
      </c>
      <c r="F71" s="4">
        <v>0</v>
      </c>
      <c r="G71" s="4">
        <v>0</v>
      </c>
      <c r="H71" s="4">
        <v>5271.6</v>
      </c>
      <c r="I71" s="4">
        <f aca="true" t="shared" si="10" ref="I71:I135">H71-G71</f>
        <v>5271.6</v>
      </c>
      <c r="J71" s="4"/>
      <c r="K71" s="4"/>
      <c r="L71" s="4">
        <f t="shared" si="6"/>
        <v>3417.3</v>
      </c>
      <c r="M71" s="4">
        <f t="shared" si="9"/>
        <v>284.2905678692768</v>
      </c>
    </row>
    <row r="72" spans="1:13" ht="94.5">
      <c r="A72" s="68"/>
      <c r="B72" s="68"/>
      <c r="C72" s="34" t="s">
        <v>67</v>
      </c>
      <c r="D72" s="3" t="s">
        <v>68</v>
      </c>
      <c r="E72" s="4">
        <v>209.9</v>
      </c>
      <c r="F72" s="4">
        <v>0</v>
      </c>
      <c r="G72" s="4">
        <v>0</v>
      </c>
      <c r="H72" s="4">
        <v>0</v>
      </c>
      <c r="I72" s="4">
        <f t="shared" si="10"/>
        <v>0</v>
      </c>
      <c r="J72" s="4"/>
      <c r="K72" s="4"/>
      <c r="L72" s="4">
        <f t="shared" si="6"/>
        <v>-209.9</v>
      </c>
      <c r="M72" s="4">
        <f t="shared" si="9"/>
        <v>0</v>
      </c>
    </row>
    <row r="73" spans="1:13" ht="15.75">
      <c r="A73" s="68"/>
      <c r="B73" s="68"/>
      <c r="C73" s="33" t="s">
        <v>22</v>
      </c>
      <c r="D73" s="35" t="s">
        <v>23</v>
      </c>
      <c r="E73" s="4">
        <v>108.1</v>
      </c>
      <c r="F73" s="4">
        <v>0</v>
      </c>
      <c r="G73" s="4">
        <v>0</v>
      </c>
      <c r="H73" s="4">
        <v>168.3</v>
      </c>
      <c r="I73" s="4">
        <f t="shared" si="10"/>
        <v>168.3</v>
      </c>
      <c r="J73" s="4"/>
      <c r="K73" s="4"/>
      <c r="L73" s="4">
        <f t="shared" si="6"/>
        <v>60.20000000000002</v>
      </c>
      <c r="M73" s="4">
        <f t="shared" si="9"/>
        <v>155.68917668825165</v>
      </c>
    </row>
    <row r="74" spans="1:13" ht="15.75">
      <c r="A74" s="68"/>
      <c r="B74" s="68"/>
      <c r="C74" s="33" t="s">
        <v>24</v>
      </c>
      <c r="D74" s="35" t="s">
        <v>25</v>
      </c>
      <c r="E74" s="4">
        <v>-0.4</v>
      </c>
      <c r="F74" s="4">
        <v>0</v>
      </c>
      <c r="G74" s="4">
        <v>0</v>
      </c>
      <c r="H74" s="4">
        <v>0</v>
      </c>
      <c r="I74" s="4">
        <f t="shared" si="10"/>
        <v>0</v>
      </c>
      <c r="J74" s="4"/>
      <c r="K74" s="4"/>
      <c r="L74" s="4">
        <f t="shared" si="6"/>
        <v>0.4</v>
      </c>
      <c r="M74" s="4">
        <f t="shared" si="9"/>
        <v>0</v>
      </c>
    </row>
    <row r="75" spans="1:13" ht="15.75" hidden="1">
      <c r="A75" s="68"/>
      <c r="B75" s="68"/>
      <c r="C75" s="33" t="s">
        <v>26</v>
      </c>
      <c r="D75" s="35" t="s">
        <v>27</v>
      </c>
      <c r="E75" s="4"/>
      <c r="F75" s="4"/>
      <c r="G75" s="4"/>
      <c r="H75" s="4"/>
      <c r="I75" s="4">
        <f t="shared" si="10"/>
        <v>0</v>
      </c>
      <c r="J75" s="4"/>
      <c r="K75" s="4"/>
      <c r="L75" s="4">
        <f t="shared" si="6"/>
        <v>0</v>
      </c>
      <c r="M75" s="4"/>
    </row>
    <row r="76" spans="1:13" ht="31.5">
      <c r="A76" s="68"/>
      <c r="B76" s="68"/>
      <c r="C76" s="33" t="s">
        <v>28</v>
      </c>
      <c r="D76" s="36" t="s">
        <v>29</v>
      </c>
      <c r="E76" s="4">
        <v>60134.6</v>
      </c>
      <c r="F76" s="4">
        <v>95111.8</v>
      </c>
      <c r="G76" s="4">
        <v>63113.87</v>
      </c>
      <c r="H76" s="4">
        <v>63113.9</v>
      </c>
      <c r="I76" s="4">
        <f t="shared" si="10"/>
        <v>0.029999999998835847</v>
      </c>
      <c r="J76" s="4">
        <f>H76/G76*100</f>
        <v>100.00004753313337</v>
      </c>
      <c r="K76" s="4">
        <f>H76/F76*100</f>
        <v>66.35759180248928</v>
      </c>
      <c r="L76" s="4">
        <f t="shared" si="6"/>
        <v>2979.300000000003</v>
      </c>
      <c r="M76" s="4">
        <f>H76/E76*100</f>
        <v>104.95438566149937</v>
      </c>
    </row>
    <row r="77" spans="1:13" ht="31.5">
      <c r="A77" s="68"/>
      <c r="B77" s="68"/>
      <c r="C77" s="33" t="s">
        <v>49</v>
      </c>
      <c r="D77" s="35" t="s">
        <v>50</v>
      </c>
      <c r="E77" s="4">
        <v>6344536.6</v>
      </c>
      <c r="F77" s="4">
        <v>8426626.2</v>
      </c>
      <c r="G77" s="4">
        <v>6168230.5</v>
      </c>
      <c r="H77" s="4">
        <v>6147829.9</v>
      </c>
      <c r="I77" s="4">
        <f t="shared" si="10"/>
        <v>-20400.599999999627</v>
      </c>
      <c r="J77" s="4">
        <f>H77/G77*100</f>
        <v>99.66926333249057</v>
      </c>
      <c r="K77" s="4">
        <f>H77/F77*100</f>
        <v>72.95719252385967</v>
      </c>
      <c r="L77" s="4">
        <f t="shared" si="6"/>
        <v>-196706.69999999925</v>
      </c>
      <c r="M77" s="4">
        <f>H77/E77*100</f>
        <v>96.89958916778887</v>
      </c>
    </row>
    <row r="78" spans="1:13" ht="15.75">
      <c r="A78" s="68"/>
      <c r="B78" s="68"/>
      <c r="C78" s="33" t="s">
        <v>30</v>
      </c>
      <c r="D78" s="35" t="s">
        <v>31</v>
      </c>
      <c r="E78" s="4">
        <v>2092.5</v>
      </c>
      <c r="F78" s="4">
        <v>10653.3</v>
      </c>
      <c r="G78" s="4">
        <v>8653.3</v>
      </c>
      <c r="H78" s="4">
        <v>8653.3</v>
      </c>
      <c r="I78" s="4">
        <f t="shared" si="10"/>
        <v>0</v>
      </c>
      <c r="J78" s="4">
        <f>H78/G78*100</f>
        <v>100</v>
      </c>
      <c r="K78" s="4">
        <f>H78/F78*100</f>
        <v>81.22647442576478</v>
      </c>
      <c r="L78" s="4">
        <f t="shared" si="6"/>
        <v>6560.799999999999</v>
      </c>
      <c r="M78" s="4">
        <f>H78/E78*100</f>
        <v>413.53882915173233</v>
      </c>
    </row>
    <row r="79" spans="1:13" ht="78.75">
      <c r="A79" s="68"/>
      <c r="B79" s="68"/>
      <c r="C79" s="33" t="s">
        <v>61</v>
      </c>
      <c r="D79" s="40" t="s">
        <v>62</v>
      </c>
      <c r="E79" s="4">
        <v>12521.2</v>
      </c>
      <c r="F79" s="4">
        <v>0</v>
      </c>
      <c r="G79" s="4">
        <v>0</v>
      </c>
      <c r="H79" s="4">
        <v>2095</v>
      </c>
      <c r="I79" s="4">
        <f t="shared" si="10"/>
        <v>2095</v>
      </c>
      <c r="J79" s="4"/>
      <c r="K79" s="4"/>
      <c r="L79" s="4">
        <f t="shared" si="6"/>
        <v>-10426.2</v>
      </c>
      <c r="M79" s="4">
        <f aca="true" t="shared" si="11" ref="M79:M85">H79/E79*100</f>
        <v>16.731623167108584</v>
      </c>
    </row>
    <row r="80" spans="1:13" ht="47.25">
      <c r="A80" s="68"/>
      <c r="B80" s="68"/>
      <c r="C80" s="33" t="s">
        <v>32</v>
      </c>
      <c r="D80" s="35" t="s">
        <v>33</v>
      </c>
      <c r="E80" s="4">
        <v>-19692.9</v>
      </c>
      <c r="F80" s="4">
        <v>0</v>
      </c>
      <c r="G80" s="4">
        <v>0</v>
      </c>
      <c r="H80" s="4">
        <v>-50868.6</v>
      </c>
      <c r="I80" s="4">
        <f t="shared" si="10"/>
        <v>-50868.6</v>
      </c>
      <c r="J80" s="4"/>
      <c r="K80" s="4"/>
      <c r="L80" s="4">
        <f t="shared" si="6"/>
        <v>-31175.699999999997</v>
      </c>
      <c r="M80" s="4">
        <f t="shared" si="11"/>
        <v>258.30933991438536</v>
      </c>
    </row>
    <row r="81" spans="1:13" s="2" customFormat="1" ht="15.75">
      <c r="A81" s="68"/>
      <c r="B81" s="68"/>
      <c r="C81" s="39"/>
      <c r="D81" s="37" t="s">
        <v>34</v>
      </c>
      <c r="E81" s="6">
        <f>SUM(E70:E80)</f>
        <v>6401883.699999999</v>
      </c>
      <c r="F81" s="6">
        <f>SUM(F70:F80)</f>
        <v>8532391.3</v>
      </c>
      <c r="G81" s="6">
        <f>SUM(G70:G80)</f>
        <v>6239997.67</v>
      </c>
      <c r="H81" s="6">
        <f>SUM(H70:H80)</f>
        <v>6176304.800000001</v>
      </c>
      <c r="I81" s="6">
        <f t="shared" si="10"/>
        <v>-63692.86999999918</v>
      </c>
      <c r="J81" s="6">
        <f>H81/G81*100</f>
        <v>98.97928054835316</v>
      </c>
      <c r="K81" s="6">
        <f>H81/F81*100</f>
        <v>72.3865629556863</v>
      </c>
      <c r="L81" s="6">
        <f t="shared" si="6"/>
        <v>-225578.8999999985</v>
      </c>
      <c r="M81" s="6">
        <f t="shared" si="11"/>
        <v>96.47636679185536</v>
      </c>
    </row>
    <row r="82" spans="1:13" s="2" customFormat="1" ht="31.5">
      <c r="A82" s="75" t="s">
        <v>69</v>
      </c>
      <c r="B82" s="68" t="s">
        <v>70</v>
      </c>
      <c r="C82" s="33" t="s">
        <v>18</v>
      </c>
      <c r="D82" s="35" t="s">
        <v>19</v>
      </c>
      <c r="E82" s="3">
        <v>483.9</v>
      </c>
      <c r="F82" s="3">
        <v>0</v>
      </c>
      <c r="G82" s="3">
        <v>0</v>
      </c>
      <c r="H82" s="3">
        <v>3.5</v>
      </c>
      <c r="I82" s="3">
        <f t="shared" si="10"/>
        <v>3.5</v>
      </c>
      <c r="J82" s="3"/>
      <c r="K82" s="3"/>
      <c r="L82" s="3">
        <f t="shared" si="6"/>
        <v>-480.4</v>
      </c>
      <c r="M82" s="3">
        <f t="shared" si="11"/>
        <v>0.7232899359371772</v>
      </c>
    </row>
    <row r="83" spans="1:13" ht="15.75">
      <c r="A83" s="75"/>
      <c r="B83" s="68"/>
      <c r="C83" s="33" t="s">
        <v>22</v>
      </c>
      <c r="D83" s="35" t="s">
        <v>23</v>
      </c>
      <c r="E83" s="3">
        <v>1922.5</v>
      </c>
      <c r="F83" s="3">
        <v>1654.8</v>
      </c>
      <c r="G83" s="3">
        <v>1500.2</v>
      </c>
      <c r="H83" s="3">
        <v>4331.2</v>
      </c>
      <c r="I83" s="3">
        <f t="shared" si="10"/>
        <v>2831</v>
      </c>
      <c r="J83" s="3">
        <f>H83/G83*100</f>
        <v>288.7081722437008</v>
      </c>
      <c r="K83" s="3">
        <f>H83/F83*100</f>
        <v>261.73555716702924</v>
      </c>
      <c r="L83" s="3">
        <f t="shared" si="6"/>
        <v>2408.7</v>
      </c>
      <c r="M83" s="3">
        <f t="shared" si="11"/>
        <v>225.28998699609883</v>
      </c>
    </row>
    <row r="84" spans="1:13" ht="15.75">
      <c r="A84" s="75"/>
      <c r="B84" s="68"/>
      <c r="C84" s="33" t="s">
        <v>24</v>
      </c>
      <c r="D84" s="35" t="s">
        <v>25</v>
      </c>
      <c r="E84" s="3">
        <v>-2</v>
      </c>
      <c r="F84" s="3">
        <v>0</v>
      </c>
      <c r="G84" s="3">
        <v>0</v>
      </c>
      <c r="H84" s="3">
        <v>0</v>
      </c>
      <c r="I84" s="3">
        <f t="shared" si="10"/>
        <v>0</v>
      </c>
      <c r="J84" s="3"/>
      <c r="K84" s="3"/>
      <c r="L84" s="3">
        <f t="shared" si="6"/>
        <v>2</v>
      </c>
      <c r="M84" s="3">
        <f t="shared" si="11"/>
        <v>0</v>
      </c>
    </row>
    <row r="85" spans="1:13" ht="31.5">
      <c r="A85" s="75"/>
      <c r="B85" s="68"/>
      <c r="C85" s="33" t="s">
        <v>49</v>
      </c>
      <c r="D85" s="35" t="s">
        <v>50</v>
      </c>
      <c r="E85" s="3">
        <v>1468.3</v>
      </c>
      <c r="F85" s="3">
        <v>1588.1</v>
      </c>
      <c r="G85" s="3">
        <v>1323.5</v>
      </c>
      <c r="H85" s="3">
        <v>1323.4</v>
      </c>
      <c r="I85" s="3">
        <f t="shared" si="10"/>
        <v>-0.09999999999990905</v>
      </c>
      <c r="J85" s="3">
        <f>H85/G85*100</f>
        <v>99.99244427653949</v>
      </c>
      <c r="K85" s="3">
        <f>H85/F85*100</f>
        <v>83.33228386121782</v>
      </c>
      <c r="L85" s="3">
        <f t="shared" si="6"/>
        <v>-144.89999999999986</v>
      </c>
      <c r="M85" s="3">
        <f t="shared" si="11"/>
        <v>90.13144452768509</v>
      </c>
    </row>
    <row r="86" spans="1:13" ht="47.25" hidden="1">
      <c r="A86" s="75"/>
      <c r="B86" s="68"/>
      <c r="C86" s="33" t="s">
        <v>32</v>
      </c>
      <c r="D86" s="35" t="s">
        <v>33</v>
      </c>
      <c r="E86" s="3"/>
      <c r="F86" s="3"/>
      <c r="G86" s="3"/>
      <c r="H86" s="3"/>
      <c r="I86" s="3">
        <f t="shared" si="10"/>
        <v>0</v>
      </c>
      <c r="J86" s="3"/>
      <c r="K86" s="3"/>
      <c r="L86" s="3">
        <f t="shared" si="6"/>
        <v>0</v>
      </c>
      <c r="M86" s="3"/>
    </row>
    <row r="87" spans="1:13" s="2" customFormat="1" ht="15.75">
      <c r="A87" s="75"/>
      <c r="B87" s="68"/>
      <c r="C87" s="63"/>
      <c r="D87" s="37" t="s">
        <v>34</v>
      </c>
      <c r="E87" s="7">
        <f>SUM(E82:E86)</f>
        <v>3872.7</v>
      </c>
      <c r="F87" s="7">
        <f>SUM(F82:F86)</f>
        <v>3242.8999999999996</v>
      </c>
      <c r="G87" s="7">
        <f>SUM(G82:G86)</f>
        <v>2823.7</v>
      </c>
      <c r="H87" s="7">
        <f>SUM(H82:H86)</f>
        <v>5658.1</v>
      </c>
      <c r="I87" s="7">
        <f t="shared" si="10"/>
        <v>2834.4000000000005</v>
      </c>
      <c r="J87" s="7">
        <f>H87/G87*100</f>
        <v>200.37893543931725</v>
      </c>
      <c r="K87" s="7">
        <f>H87/F87*100</f>
        <v>174.47654876807798</v>
      </c>
      <c r="L87" s="7">
        <f t="shared" si="6"/>
        <v>1785.4000000000005</v>
      </c>
      <c r="M87" s="7">
        <f>H87/E87*100</f>
        <v>146.1022025976709</v>
      </c>
    </row>
    <row r="88" spans="1:13" ht="31.5">
      <c r="A88" s="68" t="s">
        <v>71</v>
      </c>
      <c r="B88" s="68" t="s">
        <v>72</v>
      </c>
      <c r="C88" s="33" t="s">
        <v>18</v>
      </c>
      <c r="D88" s="35" t="s">
        <v>19</v>
      </c>
      <c r="E88" s="3">
        <v>302.7</v>
      </c>
      <c r="F88" s="3">
        <v>0</v>
      </c>
      <c r="G88" s="3">
        <v>0</v>
      </c>
      <c r="H88" s="3">
        <v>127.8</v>
      </c>
      <c r="I88" s="3">
        <f t="shared" si="10"/>
        <v>127.8</v>
      </c>
      <c r="J88" s="3"/>
      <c r="K88" s="3"/>
      <c r="L88" s="3">
        <f t="shared" si="6"/>
        <v>-174.89999999999998</v>
      </c>
      <c r="M88" s="3">
        <f>H88/E88*100</f>
        <v>42.220019821605554</v>
      </c>
    </row>
    <row r="89" spans="1:13" ht="15.75">
      <c r="A89" s="68"/>
      <c r="B89" s="68"/>
      <c r="C89" s="33" t="s">
        <v>22</v>
      </c>
      <c r="D89" s="35" t="s">
        <v>23</v>
      </c>
      <c r="E89" s="3">
        <v>13216.6</v>
      </c>
      <c r="F89" s="3">
        <v>5267</v>
      </c>
      <c r="G89" s="3">
        <v>3912</v>
      </c>
      <c r="H89" s="3">
        <v>4308.2</v>
      </c>
      <c r="I89" s="3">
        <f t="shared" si="10"/>
        <v>396.1999999999998</v>
      </c>
      <c r="J89" s="3">
        <f>H89/G89*100</f>
        <v>110.1278118609407</v>
      </c>
      <c r="K89" s="3">
        <f>H89/F89*100</f>
        <v>81.79608885513575</v>
      </c>
      <c r="L89" s="3">
        <f t="shared" si="6"/>
        <v>-8908.400000000001</v>
      </c>
      <c r="M89" s="3">
        <f>H89/E89*100</f>
        <v>32.59688573460648</v>
      </c>
    </row>
    <row r="90" spans="1:13" ht="15.75" hidden="1">
      <c r="A90" s="68"/>
      <c r="B90" s="68"/>
      <c r="C90" s="33" t="s">
        <v>24</v>
      </c>
      <c r="D90" s="35" t="s">
        <v>25</v>
      </c>
      <c r="E90" s="3">
        <v>0</v>
      </c>
      <c r="F90" s="3">
        <v>0</v>
      </c>
      <c r="G90" s="3">
        <v>0</v>
      </c>
      <c r="H90" s="3">
        <v>0</v>
      </c>
      <c r="I90" s="3">
        <f t="shared" si="10"/>
        <v>0</v>
      </c>
      <c r="J90" s="3"/>
      <c r="K90" s="3"/>
      <c r="L90" s="3">
        <f t="shared" si="6"/>
        <v>0</v>
      </c>
      <c r="M90" s="3"/>
    </row>
    <row r="91" spans="1:13" ht="15.75">
      <c r="A91" s="68"/>
      <c r="B91" s="68"/>
      <c r="C91" s="33" t="s">
        <v>26</v>
      </c>
      <c r="D91" s="35" t="s">
        <v>27</v>
      </c>
      <c r="E91" s="3">
        <v>0</v>
      </c>
      <c r="F91" s="3">
        <v>0</v>
      </c>
      <c r="G91" s="3">
        <v>0</v>
      </c>
      <c r="H91" s="3">
        <v>5.2</v>
      </c>
      <c r="I91" s="3">
        <f t="shared" si="10"/>
        <v>5.2</v>
      </c>
      <c r="J91" s="3"/>
      <c r="K91" s="3"/>
      <c r="L91" s="3">
        <f t="shared" si="6"/>
        <v>5.2</v>
      </c>
      <c r="M91" s="3"/>
    </row>
    <row r="92" spans="1:13" ht="31.5">
      <c r="A92" s="68"/>
      <c r="B92" s="68"/>
      <c r="C92" s="33" t="s">
        <v>49</v>
      </c>
      <c r="D92" s="35" t="s">
        <v>50</v>
      </c>
      <c r="E92" s="3">
        <v>3840.4</v>
      </c>
      <c r="F92" s="3">
        <v>4670.7</v>
      </c>
      <c r="G92" s="3">
        <v>3892.3</v>
      </c>
      <c r="H92" s="3">
        <v>3892.3</v>
      </c>
      <c r="I92" s="3">
        <f t="shared" si="10"/>
        <v>0</v>
      </c>
      <c r="J92" s="3">
        <f>H92/G92*100</f>
        <v>100</v>
      </c>
      <c r="K92" s="3">
        <f>H92/F92*100</f>
        <v>83.33440383668402</v>
      </c>
      <c r="L92" s="3">
        <f t="shared" si="6"/>
        <v>51.90000000000009</v>
      </c>
      <c r="M92" s="3">
        <f>H92/E92*100</f>
        <v>101.35142172690345</v>
      </c>
    </row>
    <row r="93" spans="1:13" ht="47.25">
      <c r="A93" s="68"/>
      <c r="B93" s="68"/>
      <c r="C93" s="33" t="s">
        <v>32</v>
      </c>
      <c r="D93" s="35" t="s">
        <v>33</v>
      </c>
      <c r="E93" s="3">
        <v>-7.9</v>
      </c>
      <c r="F93" s="3">
        <v>0</v>
      </c>
      <c r="G93" s="3">
        <v>0</v>
      </c>
      <c r="H93" s="3">
        <v>0</v>
      </c>
      <c r="I93" s="3">
        <f t="shared" si="10"/>
        <v>0</v>
      </c>
      <c r="J93" s="3"/>
      <c r="K93" s="3"/>
      <c r="L93" s="3">
        <f t="shared" si="6"/>
        <v>7.9</v>
      </c>
      <c r="M93" s="3">
        <f>H93/E93*100</f>
        <v>0</v>
      </c>
    </row>
    <row r="94" spans="1:13" s="2" customFormat="1" ht="15.75">
      <c r="A94" s="68"/>
      <c r="B94" s="68"/>
      <c r="C94" s="63"/>
      <c r="D94" s="37" t="s">
        <v>34</v>
      </c>
      <c r="E94" s="7">
        <f>SUM(E88:E93)</f>
        <v>17351.8</v>
      </c>
      <c r="F94" s="7">
        <f>SUM(F88:F93)</f>
        <v>9937.7</v>
      </c>
      <c r="G94" s="7">
        <f>SUM(G88:G93)</f>
        <v>7804.3</v>
      </c>
      <c r="H94" s="7">
        <f>SUM(H88:H93)</f>
        <v>8333.5</v>
      </c>
      <c r="I94" s="7">
        <f t="shared" si="10"/>
        <v>529.1999999999998</v>
      </c>
      <c r="J94" s="7">
        <f>H94/G94*100</f>
        <v>106.78087720871827</v>
      </c>
      <c r="K94" s="7">
        <f>H94/F94*100</f>
        <v>83.85743180011471</v>
      </c>
      <c r="L94" s="7">
        <f t="shared" si="6"/>
        <v>-9018.3</v>
      </c>
      <c r="M94" s="7">
        <f>H94/E94*100</f>
        <v>48.02671768923109</v>
      </c>
    </row>
    <row r="95" spans="1:13" ht="31.5">
      <c r="A95" s="68" t="s">
        <v>73</v>
      </c>
      <c r="B95" s="68" t="s">
        <v>74</v>
      </c>
      <c r="C95" s="33" t="s">
        <v>18</v>
      </c>
      <c r="D95" s="35" t="s">
        <v>19</v>
      </c>
      <c r="E95" s="3">
        <v>130.1</v>
      </c>
      <c r="F95" s="3">
        <v>0</v>
      </c>
      <c r="G95" s="3">
        <v>0</v>
      </c>
      <c r="H95" s="3">
        <v>69</v>
      </c>
      <c r="I95" s="3">
        <f t="shared" si="10"/>
        <v>69</v>
      </c>
      <c r="J95" s="3"/>
      <c r="K95" s="3"/>
      <c r="L95" s="3">
        <f t="shared" si="6"/>
        <v>-61.099999999999994</v>
      </c>
      <c r="M95" s="3">
        <f>H95/E95*100</f>
        <v>53.036126056879326</v>
      </c>
    </row>
    <row r="96" spans="1:13" ht="15.75">
      <c r="A96" s="68"/>
      <c r="B96" s="68"/>
      <c r="C96" s="33" t="s">
        <v>22</v>
      </c>
      <c r="D96" s="35" t="s">
        <v>23</v>
      </c>
      <c r="E96" s="3">
        <v>5498.1</v>
      </c>
      <c r="F96" s="3">
        <v>4797.9</v>
      </c>
      <c r="G96" s="3">
        <v>4076.3</v>
      </c>
      <c r="H96" s="3">
        <v>7323.7</v>
      </c>
      <c r="I96" s="3">
        <f t="shared" si="10"/>
        <v>3247.3999999999996</v>
      </c>
      <c r="J96" s="3">
        <f>H96/G96*100</f>
        <v>179.6653828226578</v>
      </c>
      <c r="K96" s="3">
        <f>H96/F96*100</f>
        <v>152.64386502428147</v>
      </c>
      <c r="L96" s="3">
        <f t="shared" si="6"/>
        <v>1825.5999999999995</v>
      </c>
      <c r="M96" s="3">
        <f>H96/E96*100</f>
        <v>133.20419781379022</v>
      </c>
    </row>
    <row r="97" spans="1:13" ht="15.75" hidden="1">
      <c r="A97" s="68"/>
      <c r="B97" s="68"/>
      <c r="C97" s="33" t="s">
        <v>24</v>
      </c>
      <c r="D97" s="35" t="s">
        <v>25</v>
      </c>
      <c r="E97" s="3">
        <v>0</v>
      </c>
      <c r="F97" s="3">
        <v>0</v>
      </c>
      <c r="G97" s="3">
        <v>0</v>
      </c>
      <c r="H97" s="3"/>
      <c r="I97" s="3">
        <f t="shared" si="10"/>
        <v>0</v>
      </c>
      <c r="J97" s="3"/>
      <c r="K97" s="3"/>
      <c r="L97" s="3">
        <f t="shared" si="6"/>
        <v>0</v>
      </c>
      <c r="M97" s="3"/>
    </row>
    <row r="98" spans="1:13" ht="15.75">
      <c r="A98" s="68"/>
      <c r="B98" s="68"/>
      <c r="C98" s="33" t="s">
        <v>26</v>
      </c>
      <c r="D98" s="35" t="s">
        <v>27</v>
      </c>
      <c r="E98" s="3">
        <v>0</v>
      </c>
      <c r="F98" s="3">
        <v>0</v>
      </c>
      <c r="G98" s="3">
        <v>0</v>
      </c>
      <c r="H98" s="3">
        <v>0.3</v>
      </c>
      <c r="I98" s="3">
        <f t="shared" si="10"/>
        <v>0.3</v>
      </c>
      <c r="J98" s="3"/>
      <c r="K98" s="3"/>
      <c r="L98" s="3">
        <f t="shared" si="6"/>
        <v>0.3</v>
      </c>
      <c r="M98" s="3"/>
    </row>
    <row r="99" spans="1:13" ht="31.5">
      <c r="A99" s="68"/>
      <c r="B99" s="68"/>
      <c r="C99" s="33" t="s">
        <v>49</v>
      </c>
      <c r="D99" s="35" t="s">
        <v>50</v>
      </c>
      <c r="E99" s="3">
        <v>4187</v>
      </c>
      <c r="F99" s="3">
        <v>5071.6</v>
      </c>
      <c r="G99" s="3">
        <v>4226.4</v>
      </c>
      <c r="H99" s="3">
        <v>4226.3</v>
      </c>
      <c r="I99" s="3">
        <f t="shared" si="10"/>
        <v>-0.0999999999994543</v>
      </c>
      <c r="J99" s="3">
        <f>H99/G99*100</f>
        <v>99.99763392012116</v>
      </c>
      <c r="K99" s="3">
        <f>H99/F99*100</f>
        <v>83.3326760785551</v>
      </c>
      <c r="L99" s="3">
        <f t="shared" si="6"/>
        <v>39.30000000000018</v>
      </c>
      <c r="M99" s="3">
        <f>H99/E99*100</f>
        <v>100.9386195366611</v>
      </c>
    </row>
    <row r="100" spans="1:13" ht="47.25" hidden="1">
      <c r="A100" s="68"/>
      <c r="B100" s="68"/>
      <c r="C100" s="33" t="s">
        <v>32</v>
      </c>
      <c r="D100" s="35" t="s">
        <v>33</v>
      </c>
      <c r="E100" s="3"/>
      <c r="F100" s="3"/>
      <c r="G100" s="3"/>
      <c r="H100" s="3"/>
      <c r="I100" s="3">
        <f t="shared" si="10"/>
        <v>0</v>
      </c>
      <c r="J100" s="3"/>
      <c r="K100" s="3"/>
      <c r="L100" s="3">
        <f t="shared" si="6"/>
        <v>0</v>
      </c>
      <c r="M100" s="3"/>
    </row>
    <row r="101" spans="1:13" s="2" customFormat="1" ht="15.75">
      <c r="A101" s="68"/>
      <c r="B101" s="68"/>
      <c r="C101" s="63"/>
      <c r="D101" s="37" t="s">
        <v>34</v>
      </c>
      <c r="E101" s="7">
        <f>SUM(E95:E100)</f>
        <v>9815.2</v>
      </c>
      <c r="F101" s="7">
        <f>SUM(F95:F100)</f>
        <v>9869.5</v>
      </c>
      <c r="G101" s="7">
        <f>SUM(G95:G100)</f>
        <v>8302.7</v>
      </c>
      <c r="H101" s="7">
        <f>SUM(H95:H100)</f>
        <v>11619.3</v>
      </c>
      <c r="I101" s="7">
        <f t="shared" si="10"/>
        <v>3316.5999999999985</v>
      </c>
      <c r="J101" s="7">
        <f>H101/G101*100</f>
        <v>139.94604164910209</v>
      </c>
      <c r="K101" s="7">
        <f>H101/F101*100</f>
        <v>117.72936825573737</v>
      </c>
      <c r="L101" s="7">
        <f t="shared" si="6"/>
        <v>1804.0999999999985</v>
      </c>
      <c r="M101" s="7">
        <f aca="true" t="shared" si="12" ref="M101:M107">H101/E101*100</f>
        <v>118.38067487162766</v>
      </c>
    </row>
    <row r="102" spans="1:13" ht="31.5">
      <c r="A102" s="68" t="s">
        <v>75</v>
      </c>
      <c r="B102" s="68" t="s">
        <v>76</v>
      </c>
      <c r="C102" s="33" t="s">
        <v>18</v>
      </c>
      <c r="D102" s="35" t="s">
        <v>19</v>
      </c>
      <c r="E102" s="3">
        <v>30.7</v>
      </c>
      <c r="F102" s="3">
        <v>0</v>
      </c>
      <c r="G102" s="3">
        <v>0</v>
      </c>
      <c r="H102" s="3">
        <v>93.5</v>
      </c>
      <c r="I102" s="3">
        <f t="shared" si="10"/>
        <v>93.5</v>
      </c>
      <c r="J102" s="3"/>
      <c r="K102" s="3"/>
      <c r="L102" s="3">
        <f t="shared" si="6"/>
        <v>62.8</v>
      </c>
      <c r="M102" s="3">
        <f t="shared" si="12"/>
        <v>304.5602605863192</v>
      </c>
    </row>
    <row r="103" spans="1:13" ht="94.5" hidden="1">
      <c r="A103" s="68"/>
      <c r="B103" s="68"/>
      <c r="C103" s="34" t="s">
        <v>67</v>
      </c>
      <c r="D103" s="3" t="s">
        <v>68</v>
      </c>
      <c r="E103" s="3"/>
      <c r="F103" s="3"/>
      <c r="G103" s="3"/>
      <c r="H103" s="3"/>
      <c r="I103" s="3">
        <f t="shared" si="10"/>
        <v>0</v>
      </c>
      <c r="J103" s="3"/>
      <c r="K103" s="3"/>
      <c r="L103" s="3">
        <f t="shared" si="6"/>
        <v>0</v>
      </c>
      <c r="M103" s="3" t="e">
        <f t="shared" si="12"/>
        <v>#DIV/0!</v>
      </c>
    </row>
    <row r="104" spans="1:13" ht="15.75">
      <c r="A104" s="68"/>
      <c r="B104" s="68"/>
      <c r="C104" s="33" t="s">
        <v>22</v>
      </c>
      <c r="D104" s="35" t="s">
        <v>23</v>
      </c>
      <c r="E104" s="3">
        <v>984.1</v>
      </c>
      <c r="F104" s="3">
        <v>878</v>
      </c>
      <c r="G104" s="3">
        <v>688</v>
      </c>
      <c r="H104" s="3">
        <v>2140.7</v>
      </c>
      <c r="I104" s="3">
        <f t="shared" si="10"/>
        <v>1452.6999999999998</v>
      </c>
      <c r="J104" s="3">
        <f>H104/G104*100</f>
        <v>311.1482558139535</v>
      </c>
      <c r="K104" s="3">
        <f>H104/F104*100</f>
        <v>243.8154897494305</v>
      </c>
      <c r="L104" s="3">
        <f t="shared" si="6"/>
        <v>1156.6</v>
      </c>
      <c r="M104" s="3">
        <f t="shared" si="12"/>
        <v>217.5287064322731</v>
      </c>
    </row>
    <row r="105" spans="1:13" ht="15.75" hidden="1">
      <c r="A105" s="68"/>
      <c r="B105" s="68"/>
      <c r="C105" s="33" t="s">
        <v>24</v>
      </c>
      <c r="D105" s="35" t="s">
        <v>25</v>
      </c>
      <c r="E105" s="3">
        <v>0</v>
      </c>
      <c r="F105" s="3">
        <v>0</v>
      </c>
      <c r="G105" s="3">
        <v>0</v>
      </c>
      <c r="H105" s="3">
        <v>0</v>
      </c>
      <c r="I105" s="3">
        <f t="shared" si="10"/>
        <v>0</v>
      </c>
      <c r="J105" s="3"/>
      <c r="K105" s="3"/>
      <c r="L105" s="3">
        <f aca="true" t="shared" si="13" ref="L105:L169">H105-E105</f>
        <v>0</v>
      </c>
      <c r="M105" s="3"/>
    </row>
    <row r="106" spans="1:13" ht="15.75">
      <c r="A106" s="68"/>
      <c r="B106" s="68"/>
      <c r="C106" s="33" t="s">
        <v>26</v>
      </c>
      <c r="D106" s="35" t="s">
        <v>27</v>
      </c>
      <c r="E106" s="3">
        <v>0</v>
      </c>
      <c r="F106" s="3">
        <v>0</v>
      </c>
      <c r="G106" s="3">
        <v>0</v>
      </c>
      <c r="H106" s="3">
        <v>0.3</v>
      </c>
      <c r="I106" s="3">
        <f t="shared" si="10"/>
        <v>0.3</v>
      </c>
      <c r="J106" s="3"/>
      <c r="K106" s="3"/>
      <c r="L106" s="3">
        <f t="shared" si="13"/>
        <v>0.3</v>
      </c>
      <c r="M106" s="3"/>
    </row>
    <row r="107" spans="1:13" ht="31.5">
      <c r="A107" s="68"/>
      <c r="B107" s="68"/>
      <c r="C107" s="33" t="s">
        <v>49</v>
      </c>
      <c r="D107" s="35" t="s">
        <v>50</v>
      </c>
      <c r="E107" s="3">
        <v>3897.1</v>
      </c>
      <c r="F107" s="3">
        <v>4257.3</v>
      </c>
      <c r="G107" s="3">
        <v>3547.7</v>
      </c>
      <c r="H107" s="3">
        <v>3547.8</v>
      </c>
      <c r="I107" s="3">
        <f>H107-G107</f>
        <v>0.1000000000003638</v>
      </c>
      <c r="J107" s="3">
        <f>H107/G107*100</f>
        <v>100.00281872762635</v>
      </c>
      <c r="K107" s="3">
        <f>H107/F107*100</f>
        <v>83.33450778662532</v>
      </c>
      <c r="L107" s="3">
        <f>H107-E107</f>
        <v>-349.2999999999997</v>
      </c>
      <c r="M107" s="3">
        <f t="shared" si="12"/>
        <v>91.03692489286907</v>
      </c>
    </row>
    <row r="108" spans="1:13" ht="47.25" hidden="1">
      <c r="A108" s="68"/>
      <c r="B108" s="68"/>
      <c r="C108" s="33" t="s">
        <v>32</v>
      </c>
      <c r="D108" s="35" t="s">
        <v>33</v>
      </c>
      <c r="E108" s="3"/>
      <c r="F108" s="3"/>
      <c r="G108" s="3"/>
      <c r="H108" s="3"/>
      <c r="I108" s="3">
        <f t="shared" si="10"/>
        <v>0</v>
      </c>
      <c r="J108" s="3"/>
      <c r="K108" s="3"/>
      <c r="L108" s="3">
        <f t="shared" si="13"/>
        <v>0</v>
      </c>
      <c r="M108" s="3"/>
    </row>
    <row r="109" spans="1:13" s="2" customFormat="1" ht="15.75">
      <c r="A109" s="68"/>
      <c r="B109" s="68"/>
      <c r="C109" s="63"/>
      <c r="D109" s="37" t="s">
        <v>34</v>
      </c>
      <c r="E109" s="7">
        <f>SUM(E102:E108)</f>
        <v>4911.9</v>
      </c>
      <c r="F109" s="7">
        <f>SUM(F102:F108)</f>
        <v>5135.3</v>
      </c>
      <c r="G109" s="7">
        <f>SUM(G102:G108)</f>
        <v>4235.7</v>
      </c>
      <c r="H109" s="7">
        <f>SUM(H102:H108)</f>
        <v>5782.3</v>
      </c>
      <c r="I109" s="7">
        <f t="shared" si="10"/>
        <v>1546.6000000000004</v>
      </c>
      <c r="J109" s="7">
        <f>H109/G109*100</f>
        <v>136.51344523927568</v>
      </c>
      <c r="K109" s="7">
        <f>H109/F109*100</f>
        <v>112.59906918777871</v>
      </c>
      <c r="L109" s="7">
        <f t="shared" si="13"/>
        <v>870.4000000000005</v>
      </c>
      <c r="M109" s="7">
        <f>H109/E109*100</f>
        <v>117.72023046071787</v>
      </c>
    </row>
    <row r="110" spans="1:13" ht="31.5">
      <c r="A110" s="68" t="s">
        <v>77</v>
      </c>
      <c r="B110" s="68" t="s">
        <v>78</v>
      </c>
      <c r="C110" s="33" t="s">
        <v>18</v>
      </c>
      <c r="D110" s="35" t="s">
        <v>19</v>
      </c>
      <c r="E110" s="3">
        <v>97</v>
      </c>
      <c r="F110" s="3">
        <v>0</v>
      </c>
      <c r="G110" s="3">
        <v>0</v>
      </c>
      <c r="H110" s="3">
        <v>72.9</v>
      </c>
      <c r="I110" s="3">
        <f t="shared" si="10"/>
        <v>72.9</v>
      </c>
      <c r="J110" s="3"/>
      <c r="K110" s="3"/>
      <c r="L110" s="3">
        <f t="shared" si="13"/>
        <v>-24.099999999999994</v>
      </c>
      <c r="M110" s="3">
        <f>H110/E110*100</f>
        <v>75.15463917525774</v>
      </c>
    </row>
    <row r="111" spans="1:13" ht="15.75">
      <c r="A111" s="68"/>
      <c r="B111" s="68"/>
      <c r="C111" s="33" t="s">
        <v>22</v>
      </c>
      <c r="D111" s="35" t="s">
        <v>23</v>
      </c>
      <c r="E111" s="3">
        <v>1708.6</v>
      </c>
      <c r="F111" s="3">
        <v>2690.8</v>
      </c>
      <c r="G111" s="3">
        <v>2206.6</v>
      </c>
      <c r="H111" s="3">
        <v>2421.7</v>
      </c>
      <c r="I111" s="3">
        <f t="shared" si="10"/>
        <v>215.0999999999999</v>
      </c>
      <c r="J111" s="3">
        <f>H111/G111*100</f>
        <v>109.74802864134867</v>
      </c>
      <c r="K111" s="3">
        <f>H111/F111*100</f>
        <v>89.99925672662404</v>
      </c>
      <c r="L111" s="3">
        <f t="shared" si="13"/>
        <v>713.0999999999999</v>
      </c>
      <c r="M111" s="3">
        <f>H111/E111*100</f>
        <v>141.73592414842562</v>
      </c>
    </row>
    <row r="112" spans="1:13" ht="15.75">
      <c r="A112" s="68"/>
      <c r="B112" s="68"/>
      <c r="C112" s="33" t="s">
        <v>24</v>
      </c>
      <c r="D112" s="35" t="s">
        <v>25</v>
      </c>
      <c r="E112" s="3">
        <v>-15.4</v>
      </c>
      <c r="F112" s="3">
        <v>0</v>
      </c>
      <c r="G112" s="3">
        <v>0</v>
      </c>
      <c r="H112" s="3">
        <v>0</v>
      </c>
      <c r="I112" s="3">
        <f t="shared" si="10"/>
        <v>0</v>
      </c>
      <c r="J112" s="3"/>
      <c r="K112" s="3"/>
      <c r="L112" s="3">
        <f t="shared" si="13"/>
        <v>15.4</v>
      </c>
      <c r="M112" s="3">
        <f>H112/E112*100</f>
        <v>0</v>
      </c>
    </row>
    <row r="113" spans="1:13" ht="31.5">
      <c r="A113" s="68"/>
      <c r="B113" s="68"/>
      <c r="C113" s="33" t="s">
        <v>49</v>
      </c>
      <c r="D113" s="35" t="s">
        <v>50</v>
      </c>
      <c r="E113" s="3">
        <v>3864.9</v>
      </c>
      <c r="F113" s="3">
        <v>4670.7</v>
      </c>
      <c r="G113" s="3">
        <v>3892.3</v>
      </c>
      <c r="H113" s="3">
        <v>3892.3</v>
      </c>
      <c r="I113" s="3">
        <f t="shared" si="10"/>
        <v>0</v>
      </c>
      <c r="J113" s="3">
        <f>H113/G113*100</f>
        <v>100</v>
      </c>
      <c r="K113" s="3">
        <f>H113/F113*100</f>
        <v>83.33440383668402</v>
      </c>
      <c r="L113" s="3">
        <f t="shared" si="13"/>
        <v>27.40000000000009</v>
      </c>
      <c r="M113" s="3">
        <f>H113/E113*100</f>
        <v>100.70894460400011</v>
      </c>
    </row>
    <row r="114" spans="1:13" ht="47.25" hidden="1">
      <c r="A114" s="68"/>
      <c r="B114" s="68"/>
      <c r="C114" s="33" t="s">
        <v>32</v>
      </c>
      <c r="D114" s="35" t="s">
        <v>33</v>
      </c>
      <c r="E114" s="3"/>
      <c r="F114" s="3"/>
      <c r="G114" s="3"/>
      <c r="H114" s="3"/>
      <c r="I114" s="3">
        <f t="shared" si="10"/>
        <v>0</v>
      </c>
      <c r="J114" s="3"/>
      <c r="K114" s="3"/>
      <c r="L114" s="3">
        <f t="shared" si="13"/>
        <v>0</v>
      </c>
      <c r="M114" s="3"/>
    </row>
    <row r="115" spans="1:13" s="2" customFormat="1" ht="15.75">
      <c r="A115" s="68"/>
      <c r="B115" s="68"/>
      <c r="C115" s="63"/>
      <c r="D115" s="37" t="s">
        <v>34</v>
      </c>
      <c r="E115" s="7">
        <f>SUM(E110:E114)</f>
        <v>5655.1</v>
      </c>
      <c r="F115" s="7">
        <f>SUM(F110:F114)</f>
        <v>7361.5</v>
      </c>
      <c r="G115" s="7">
        <f>SUM(G110:G114)</f>
        <v>6098.9</v>
      </c>
      <c r="H115" s="7">
        <f>SUM(H110:H114)</f>
        <v>6386.9</v>
      </c>
      <c r="I115" s="7">
        <f t="shared" si="10"/>
        <v>288</v>
      </c>
      <c r="J115" s="7">
        <f>H115/G115*100</f>
        <v>104.72216301300234</v>
      </c>
      <c r="K115" s="7">
        <f>H115/F115*100</f>
        <v>86.76085037016912</v>
      </c>
      <c r="L115" s="7">
        <f t="shared" si="13"/>
        <v>731.7999999999993</v>
      </c>
      <c r="M115" s="7">
        <f>H115/E115*100</f>
        <v>112.94053155558699</v>
      </c>
    </row>
    <row r="116" spans="1:13" ht="31.5">
      <c r="A116" s="76">
        <v>936</v>
      </c>
      <c r="B116" s="68" t="s">
        <v>79</v>
      </c>
      <c r="C116" s="33" t="s">
        <v>18</v>
      </c>
      <c r="D116" s="35" t="s">
        <v>19</v>
      </c>
      <c r="E116" s="8">
        <v>67.8</v>
      </c>
      <c r="F116" s="8">
        <v>0</v>
      </c>
      <c r="G116" s="8">
        <v>0</v>
      </c>
      <c r="H116" s="8">
        <v>38.4</v>
      </c>
      <c r="I116" s="8">
        <f t="shared" si="10"/>
        <v>38.4</v>
      </c>
      <c r="J116" s="3"/>
      <c r="K116" s="3"/>
      <c r="L116" s="8">
        <f t="shared" si="13"/>
        <v>-29.4</v>
      </c>
      <c r="M116" s="8">
        <f>H116/E116*100</f>
        <v>56.63716814159292</v>
      </c>
    </row>
    <row r="117" spans="1:13" s="2" customFormat="1" ht="15.75">
      <c r="A117" s="76"/>
      <c r="B117" s="68"/>
      <c r="C117" s="33" t="s">
        <v>22</v>
      </c>
      <c r="D117" s="35" t="s">
        <v>23</v>
      </c>
      <c r="E117" s="8">
        <v>2830.1</v>
      </c>
      <c r="F117" s="3">
        <v>1513</v>
      </c>
      <c r="G117" s="3">
        <v>1040</v>
      </c>
      <c r="H117" s="3">
        <v>1324.8</v>
      </c>
      <c r="I117" s="3">
        <f t="shared" si="10"/>
        <v>284.79999999999995</v>
      </c>
      <c r="J117" s="3">
        <f>H117/G117*100</f>
        <v>127.38461538461539</v>
      </c>
      <c r="K117" s="3">
        <f>H117/F117*100</f>
        <v>87.56113681427628</v>
      </c>
      <c r="L117" s="3">
        <f t="shared" si="13"/>
        <v>-1505.3</v>
      </c>
      <c r="M117" s="3">
        <f>H117/E117*100</f>
        <v>46.811066746758065</v>
      </c>
    </row>
    <row r="118" spans="1:13" ht="15.75">
      <c r="A118" s="76"/>
      <c r="B118" s="68"/>
      <c r="C118" s="33" t="s">
        <v>24</v>
      </c>
      <c r="D118" s="35" t="s">
        <v>25</v>
      </c>
      <c r="E118" s="3">
        <v>7.6</v>
      </c>
      <c r="F118" s="3">
        <v>0</v>
      </c>
      <c r="G118" s="3">
        <v>0</v>
      </c>
      <c r="H118" s="3">
        <v>0</v>
      </c>
      <c r="I118" s="3">
        <f t="shared" si="10"/>
        <v>0</v>
      </c>
      <c r="J118" s="3"/>
      <c r="K118" s="3"/>
      <c r="L118" s="3">
        <f t="shared" si="13"/>
        <v>-7.6</v>
      </c>
      <c r="M118" s="3">
        <f>H118/E118*100</f>
        <v>0</v>
      </c>
    </row>
    <row r="119" spans="1:13" ht="15.75">
      <c r="A119" s="76"/>
      <c r="B119" s="68"/>
      <c r="C119" s="33" t="s">
        <v>26</v>
      </c>
      <c r="D119" s="35" t="s">
        <v>27</v>
      </c>
      <c r="E119" s="3">
        <v>90</v>
      </c>
      <c r="F119" s="3">
        <v>0</v>
      </c>
      <c r="G119" s="3">
        <v>0</v>
      </c>
      <c r="H119" s="3">
        <v>0</v>
      </c>
      <c r="I119" s="3">
        <f t="shared" si="10"/>
        <v>0</v>
      </c>
      <c r="J119" s="3"/>
      <c r="K119" s="3"/>
      <c r="L119" s="3">
        <f t="shared" si="13"/>
        <v>-90</v>
      </c>
      <c r="M119" s="3"/>
    </row>
    <row r="120" spans="1:13" ht="31.5">
      <c r="A120" s="76"/>
      <c r="B120" s="68"/>
      <c r="C120" s="33" t="s">
        <v>49</v>
      </c>
      <c r="D120" s="35" t="s">
        <v>50</v>
      </c>
      <c r="E120" s="3">
        <v>3542.8</v>
      </c>
      <c r="F120" s="3">
        <v>4257.3</v>
      </c>
      <c r="G120" s="3">
        <v>3547.7</v>
      </c>
      <c r="H120" s="3">
        <v>3547.7</v>
      </c>
      <c r="I120" s="3">
        <f t="shared" si="10"/>
        <v>0</v>
      </c>
      <c r="J120" s="3">
        <f>H120/G120*100</f>
        <v>100</v>
      </c>
      <c r="K120" s="3">
        <f>H120/F120*100</f>
        <v>83.33215888004133</v>
      </c>
      <c r="L120" s="3">
        <f t="shared" si="13"/>
        <v>4.899999999999636</v>
      </c>
      <c r="M120" s="3">
        <f>H120/E120*100</f>
        <v>100.1383086823981</v>
      </c>
    </row>
    <row r="121" spans="1:13" ht="47.25" hidden="1">
      <c r="A121" s="76"/>
      <c r="B121" s="68"/>
      <c r="C121" s="33" t="s">
        <v>32</v>
      </c>
      <c r="D121" s="35" t="s">
        <v>33</v>
      </c>
      <c r="E121" s="3"/>
      <c r="F121" s="3"/>
      <c r="G121" s="3"/>
      <c r="H121" s="3"/>
      <c r="I121" s="3">
        <f t="shared" si="10"/>
        <v>0</v>
      </c>
      <c r="J121" s="3"/>
      <c r="K121" s="3"/>
      <c r="L121" s="3">
        <f t="shared" si="13"/>
        <v>0</v>
      </c>
      <c r="M121" s="3"/>
    </row>
    <row r="122" spans="1:13" s="2" customFormat="1" ht="15.75">
      <c r="A122" s="76"/>
      <c r="B122" s="68"/>
      <c r="C122" s="63"/>
      <c r="D122" s="37" t="s">
        <v>34</v>
      </c>
      <c r="E122" s="7">
        <f>SUM(E116:E121)</f>
        <v>6538.3</v>
      </c>
      <c r="F122" s="7">
        <f>SUM(F116:F121)</f>
        <v>5770.3</v>
      </c>
      <c r="G122" s="7">
        <f>SUM(G116:G121)</f>
        <v>4587.7</v>
      </c>
      <c r="H122" s="7">
        <f>SUM(H116:H121)</f>
        <v>4910.9</v>
      </c>
      <c r="I122" s="7">
        <f t="shared" si="10"/>
        <v>323.1999999999998</v>
      </c>
      <c r="J122" s="7">
        <f>H122/G122*100</f>
        <v>107.04492447195761</v>
      </c>
      <c r="K122" s="7">
        <f>H122/F122*100</f>
        <v>85.10649359652011</v>
      </c>
      <c r="L122" s="7">
        <f t="shared" si="13"/>
        <v>-1627.4000000000005</v>
      </c>
      <c r="M122" s="7">
        <f>H122/E122*100</f>
        <v>75.10973800529189</v>
      </c>
    </row>
    <row r="123" spans="1:13" ht="31.5">
      <c r="A123" s="68" t="s">
        <v>80</v>
      </c>
      <c r="B123" s="68" t="s">
        <v>81</v>
      </c>
      <c r="C123" s="33" t="s">
        <v>18</v>
      </c>
      <c r="D123" s="35" t="s">
        <v>19</v>
      </c>
      <c r="E123" s="3">
        <v>136.2</v>
      </c>
      <c r="F123" s="3">
        <v>0</v>
      </c>
      <c r="G123" s="3">
        <v>0</v>
      </c>
      <c r="H123" s="3">
        <v>24.4</v>
      </c>
      <c r="I123" s="3">
        <f t="shared" si="10"/>
        <v>24.4</v>
      </c>
      <c r="J123" s="3"/>
      <c r="K123" s="3"/>
      <c r="L123" s="3">
        <f t="shared" si="13"/>
        <v>-111.79999999999998</v>
      </c>
      <c r="M123" s="3">
        <f>H123/E123*100</f>
        <v>17.91483113069016</v>
      </c>
    </row>
    <row r="124" spans="1:13" ht="15.75">
      <c r="A124" s="68"/>
      <c r="B124" s="68"/>
      <c r="C124" s="33" t="s">
        <v>22</v>
      </c>
      <c r="D124" s="35" t="s">
        <v>23</v>
      </c>
      <c r="E124" s="3">
        <v>895.8</v>
      </c>
      <c r="F124" s="3">
        <v>681.2</v>
      </c>
      <c r="G124" s="3">
        <v>520.2</v>
      </c>
      <c r="H124" s="3">
        <v>1138</v>
      </c>
      <c r="I124" s="3">
        <f t="shared" si="10"/>
        <v>617.8</v>
      </c>
      <c r="J124" s="3">
        <f>H124/G124*100</f>
        <v>218.7620146097655</v>
      </c>
      <c r="K124" s="3">
        <f>H124/F124*100</f>
        <v>167.05813270698766</v>
      </c>
      <c r="L124" s="3">
        <f t="shared" si="13"/>
        <v>242.20000000000005</v>
      </c>
      <c r="M124" s="3">
        <f>H124/E124*100</f>
        <v>127.03728510828311</v>
      </c>
    </row>
    <row r="125" spans="1:13" ht="15.75" hidden="1">
      <c r="A125" s="68"/>
      <c r="B125" s="68"/>
      <c r="C125" s="33" t="s">
        <v>24</v>
      </c>
      <c r="D125" s="35" t="s">
        <v>25</v>
      </c>
      <c r="E125" s="3">
        <v>0</v>
      </c>
      <c r="F125" s="3">
        <v>0</v>
      </c>
      <c r="G125" s="3">
        <v>0</v>
      </c>
      <c r="H125" s="3"/>
      <c r="I125" s="3">
        <f t="shared" si="10"/>
        <v>0</v>
      </c>
      <c r="J125" s="3"/>
      <c r="K125" s="3"/>
      <c r="L125" s="3">
        <f t="shared" si="13"/>
        <v>0</v>
      </c>
      <c r="M125" s="3" t="e">
        <f>H125/E125*100</f>
        <v>#DIV/0!</v>
      </c>
    </row>
    <row r="126" spans="1:13" ht="15.75">
      <c r="A126" s="68"/>
      <c r="B126" s="68"/>
      <c r="C126" s="33" t="s">
        <v>26</v>
      </c>
      <c r="D126" s="35" t="s">
        <v>27</v>
      </c>
      <c r="E126" s="3">
        <v>0</v>
      </c>
      <c r="F126" s="3">
        <v>0</v>
      </c>
      <c r="G126" s="3">
        <v>0</v>
      </c>
      <c r="H126" s="3">
        <v>9.5</v>
      </c>
      <c r="I126" s="3">
        <f t="shared" si="10"/>
        <v>9.5</v>
      </c>
      <c r="J126" s="3"/>
      <c r="K126" s="3"/>
      <c r="L126" s="3">
        <f t="shared" si="13"/>
        <v>9.5</v>
      </c>
      <c r="M126" s="3"/>
    </row>
    <row r="127" spans="1:13" ht="31.5">
      <c r="A127" s="68"/>
      <c r="B127" s="68"/>
      <c r="C127" s="33" t="s">
        <v>49</v>
      </c>
      <c r="D127" s="35" t="s">
        <v>50</v>
      </c>
      <c r="E127" s="3">
        <v>2979.8</v>
      </c>
      <c r="F127" s="3">
        <v>3487.4</v>
      </c>
      <c r="G127" s="3">
        <v>2906.2</v>
      </c>
      <c r="H127" s="3">
        <v>2906.2</v>
      </c>
      <c r="I127" s="3">
        <f t="shared" si="10"/>
        <v>0</v>
      </c>
      <c r="J127" s="3">
        <f>H127/G127*100</f>
        <v>100</v>
      </c>
      <c r="K127" s="3">
        <f>H127/F127*100</f>
        <v>83.33428915524459</v>
      </c>
      <c r="L127" s="3">
        <f t="shared" si="13"/>
        <v>-73.60000000000036</v>
      </c>
      <c r="M127" s="3">
        <f>H127/E127*100</f>
        <v>97.53003557285723</v>
      </c>
    </row>
    <row r="128" spans="1:13" ht="47.25" hidden="1">
      <c r="A128" s="68"/>
      <c r="B128" s="68"/>
      <c r="C128" s="33" t="s">
        <v>32</v>
      </c>
      <c r="D128" s="35" t="s">
        <v>33</v>
      </c>
      <c r="E128" s="3"/>
      <c r="F128" s="3"/>
      <c r="G128" s="3"/>
      <c r="H128" s="3"/>
      <c r="I128" s="3">
        <f t="shared" si="10"/>
        <v>0</v>
      </c>
      <c r="J128" s="3"/>
      <c r="K128" s="3"/>
      <c r="L128" s="3">
        <f t="shared" si="13"/>
        <v>0</v>
      </c>
      <c r="M128" s="3"/>
    </row>
    <row r="129" spans="1:13" s="2" customFormat="1" ht="15.75">
      <c r="A129" s="68"/>
      <c r="B129" s="68"/>
      <c r="C129" s="39"/>
      <c r="D129" s="37" t="s">
        <v>34</v>
      </c>
      <c r="E129" s="7">
        <f>SUM(E123:E128)</f>
        <v>4011.8</v>
      </c>
      <c r="F129" s="7">
        <f>SUM(F123:F128)</f>
        <v>4168.6</v>
      </c>
      <c r="G129" s="7">
        <f>SUM(G123:G128)</f>
        <v>3426.3999999999996</v>
      </c>
      <c r="H129" s="7">
        <f>SUM(H123:H128)</f>
        <v>4078.1</v>
      </c>
      <c r="I129" s="7">
        <f t="shared" si="10"/>
        <v>651.7000000000003</v>
      </c>
      <c r="J129" s="7">
        <f>H129/G129*100</f>
        <v>119.01996264300725</v>
      </c>
      <c r="K129" s="7">
        <f>H129/F129*100</f>
        <v>97.82900734059396</v>
      </c>
      <c r="L129" s="7">
        <f t="shared" si="13"/>
        <v>66.29999999999973</v>
      </c>
      <c r="M129" s="7">
        <f>H129/E129*100</f>
        <v>101.65262475696694</v>
      </c>
    </row>
    <row r="130" spans="1:13" ht="31.5" hidden="1">
      <c r="A130" s="68" t="s">
        <v>82</v>
      </c>
      <c r="B130" s="68" t="s">
        <v>83</v>
      </c>
      <c r="C130" s="33" t="s">
        <v>18</v>
      </c>
      <c r="D130" s="36" t="s">
        <v>19</v>
      </c>
      <c r="E130" s="3"/>
      <c r="F130" s="3"/>
      <c r="G130" s="3"/>
      <c r="H130" s="3"/>
      <c r="I130" s="3">
        <f t="shared" si="10"/>
        <v>0</v>
      </c>
      <c r="J130" s="3"/>
      <c r="K130" s="3"/>
      <c r="L130" s="3">
        <f t="shared" si="13"/>
        <v>0</v>
      </c>
      <c r="M130" s="3"/>
    </row>
    <row r="131" spans="1:13" ht="15.75">
      <c r="A131" s="68"/>
      <c r="B131" s="68"/>
      <c r="C131" s="33" t="s">
        <v>22</v>
      </c>
      <c r="D131" s="35" t="s">
        <v>23</v>
      </c>
      <c r="E131" s="3">
        <v>584.3</v>
      </c>
      <c r="F131" s="3">
        <v>16</v>
      </c>
      <c r="G131" s="3">
        <v>13</v>
      </c>
      <c r="H131" s="3">
        <v>846.6</v>
      </c>
      <c r="I131" s="3">
        <f t="shared" si="10"/>
        <v>833.6</v>
      </c>
      <c r="J131" s="3">
        <f>H131/G131*100</f>
        <v>6512.307692307692</v>
      </c>
      <c r="K131" s="3">
        <f>H131/F131*100</f>
        <v>5291.25</v>
      </c>
      <c r="L131" s="3">
        <f t="shared" si="13"/>
        <v>262.30000000000007</v>
      </c>
      <c r="M131" s="3">
        <f aca="true" t="shared" si="14" ref="M131:M137">H131/E131*100</f>
        <v>144.89132295053912</v>
      </c>
    </row>
    <row r="132" spans="1:13" ht="15.75" hidden="1">
      <c r="A132" s="68"/>
      <c r="B132" s="68"/>
      <c r="C132" s="33" t="s">
        <v>24</v>
      </c>
      <c r="D132" s="35" t="s">
        <v>25</v>
      </c>
      <c r="E132" s="3"/>
      <c r="F132" s="3"/>
      <c r="G132" s="3"/>
      <c r="H132" s="3"/>
      <c r="I132" s="3">
        <f t="shared" si="10"/>
        <v>0</v>
      </c>
      <c r="J132" s="3"/>
      <c r="K132" s="3"/>
      <c r="L132" s="3">
        <f t="shared" si="13"/>
        <v>0</v>
      </c>
      <c r="M132" s="3" t="e">
        <f t="shared" si="14"/>
        <v>#DIV/0!</v>
      </c>
    </row>
    <row r="133" spans="1:13" ht="31.5">
      <c r="A133" s="68"/>
      <c r="B133" s="68"/>
      <c r="C133" s="33" t="s">
        <v>49</v>
      </c>
      <c r="D133" s="35" t="s">
        <v>50</v>
      </c>
      <c r="E133" s="3">
        <v>563.2</v>
      </c>
      <c r="F133" s="3">
        <v>321.1</v>
      </c>
      <c r="G133" s="3">
        <v>267.5</v>
      </c>
      <c r="H133" s="3">
        <v>267.6</v>
      </c>
      <c r="I133" s="3">
        <f t="shared" si="10"/>
        <v>0.10000000000002274</v>
      </c>
      <c r="J133" s="3">
        <f>H133/G133*100</f>
        <v>100.03738317757009</v>
      </c>
      <c r="K133" s="3">
        <f>H133/F133*100</f>
        <v>83.33852382435379</v>
      </c>
      <c r="L133" s="3">
        <f t="shared" si="13"/>
        <v>-295.6</v>
      </c>
      <c r="M133" s="3">
        <f t="shared" si="14"/>
        <v>47.51420454545455</v>
      </c>
    </row>
    <row r="134" spans="1:13" ht="47.25">
      <c r="A134" s="68"/>
      <c r="B134" s="68"/>
      <c r="C134" s="33" t="s">
        <v>32</v>
      </c>
      <c r="D134" s="35" t="s">
        <v>33</v>
      </c>
      <c r="E134" s="3">
        <v>-0.2</v>
      </c>
      <c r="F134" s="3">
        <v>0</v>
      </c>
      <c r="G134" s="3">
        <v>0</v>
      </c>
      <c r="H134" s="3">
        <v>0</v>
      </c>
      <c r="I134" s="3">
        <f t="shared" si="10"/>
        <v>0</v>
      </c>
      <c r="J134" s="3"/>
      <c r="K134" s="3"/>
      <c r="L134" s="3">
        <f t="shared" si="13"/>
        <v>0.2</v>
      </c>
      <c r="M134" s="3">
        <f t="shared" si="14"/>
        <v>0</v>
      </c>
    </row>
    <row r="135" spans="1:13" s="2" customFormat="1" ht="15.75">
      <c r="A135" s="68"/>
      <c r="B135" s="68"/>
      <c r="C135" s="39"/>
      <c r="D135" s="37" t="s">
        <v>34</v>
      </c>
      <c r="E135" s="7">
        <f>SUM(E130:E134)</f>
        <v>1147.3</v>
      </c>
      <c r="F135" s="7">
        <f>SUM(F130:F134)</f>
        <v>337.1</v>
      </c>
      <c r="G135" s="7">
        <f>SUM(G130:G134)</f>
        <v>280.5</v>
      </c>
      <c r="H135" s="7">
        <f>SUM(H130:H134)</f>
        <v>1114.2</v>
      </c>
      <c r="I135" s="7">
        <f t="shared" si="10"/>
        <v>833.7</v>
      </c>
      <c r="J135" s="7">
        <f>H135/G135*100</f>
        <v>397.21925133689837</v>
      </c>
      <c r="K135" s="7">
        <f>H135/F135*100</f>
        <v>330.5250667457728</v>
      </c>
      <c r="L135" s="7">
        <f t="shared" si="13"/>
        <v>-33.09999999999991</v>
      </c>
      <c r="M135" s="7">
        <f t="shared" si="14"/>
        <v>97.11496557134141</v>
      </c>
    </row>
    <row r="136" spans="1:13" s="2" customFormat="1" ht="110.25">
      <c r="A136" s="68" t="s">
        <v>84</v>
      </c>
      <c r="B136" s="68" t="s">
        <v>85</v>
      </c>
      <c r="C136" s="33" t="s">
        <v>65</v>
      </c>
      <c r="D136" s="35" t="s">
        <v>66</v>
      </c>
      <c r="E136" s="4">
        <v>80.3</v>
      </c>
      <c r="F136" s="9">
        <v>0</v>
      </c>
      <c r="G136" s="9">
        <v>0</v>
      </c>
      <c r="H136" s="4">
        <v>154.3</v>
      </c>
      <c r="I136" s="4">
        <f aca="true" t="shared" si="15" ref="I136:I200">H136-G136</f>
        <v>154.3</v>
      </c>
      <c r="J136" s="4"/>
      <c r="K136" s="4"/>
      <c r="L136" s="4">
        <f t="shared" si="13"/>
        <v>74.00000000000001</v>
      </c>
      <c r="M136" s="4">
        <f t="shared" si="14"/>
        <v>192.15442092154422</v>
      </c>
    </row>
    <row r="137" spans="1:13" s="2" customFormat="1" ht="63">
      <c r="A137" s="68"/>
      <c r="B137" s="68"/>
      <c r="C137" s="33" t="s">
        <v>14</v>
      </c>
      <c r="D137" s="3" t="s">
        <v>15</v>
      </c>
      <c r="E137" s="4">
        <v>2551.9</v>
      </c>
      <c r="F137" s="4">
        <v>2198.6</v>
      </c>
      <c r="G137" s="4">
        <v>2198.6</v>
      </c>
      <c r="H137" s="4">
        <v>2198.6</v>
      </c>
      <c r="I137" s="4">
        <f t="shared" si="15"/>
        <v>0</v>
      </c>
      <c r="J137" s="4">
        <f>H137/G137*100</f>
        <v>100</v>
      </c>
      <c r="K137" s="4">
        <f>H137/F137*100</f>
        <v>100</v>
      </c>
      <c r="L137" s="4">
        <f t="shared" si="13"/>
        <v>-353.3000000000002</v>
      </c>
      <c r="M137" s="4">
        <f t="shared" si="14"/>
        <v>86.1554136133861</v>
      </c>
    </row>
    <row r="138" spans="1:13" ht="94.5" hidden="1">
      <c r="A138" s="68"/>
      <c r="B138" s="68"/>
      <c r="C138" s="34" t="s">
        <v>16</v>
      </c>
      <c r="D138" s="3" t="s">
        <v>17</v>
      </c>
      <c r="E138" s="3"/>
      <c r="F138" s="3"/>
      <c r="G138" s="3"/>
      <c r="H138" s="3"/>
      <c r="I138" s="3">
        <f t="shared" si="15"/>
        <v>0</v>
      </c>
      <c r="J138" s="4"/>
      <c r="K138" s="3"/>
      <c r="L138" s="3">
        <f t="shared" si="13"/>
        <v>0</v>
      </c>
      <c r="M138" s="3"/>
    </row>
    <row r="139" spans="1:13" ht="31.5">
      <c r="A139" s="68"/>
      <c r="B139" s="68"/>
      <c r="C139" s="33" t="s">
        <v>18</v>
      </c>
      <c r="D139" s="35" t="s">
        <v>19</v>
      </c>
      <c r="E139" s="4">
        <v>500.5</v>
      </c>
      <c r="F139" s="3">
        <v>244</v>
      </c>
      <c r="G139" s="3">
        <v>196.5</v>
      </c>
      <c r="H139" s="4">
        <v>277.8</v>
      </c>
      <c r="I139" s="4">
        <f t="shared" si="15"/>
        <v>81.30000000000001</v>
      </c>
      <c r="J139" s="4">
        <f>H139/G139*100</f>
        <v>141.37404580152673</v>
      </c>
      <c r="K139" s="4">
        <f>H139/F139*100</f>
        <v>113.85245901639345</v>
      </c>
      <c r="L139" s="4">
        <f t="shared" si="13"/>
        <v>-222.7</v>
      </c>
      <c r="M139" s="4">
        <f>H139/E139*100</f>
        <v>55.50449550449551</v>
      </c>
    </row>
    <row r="140" spans="1:13" ht="94.5">
      <c r="A140" s="68"/>
      <c r="B140" s="68"/>
      <c r="C140" s="34" t="s">
        <v>67</v>
      </c>
      <c r="D140" s="3" t="s">
        <v>68</v>
      </c>
      <c r="E140" s="4">
        <v>6.2</v>
      </c>
      <c r="F140" s="3">
        <v>0</v>
      </c>
      <c r="G140" s="3">
        <v>0</v>
      </c>
      <c r="H140" s="4">
        <v>0</v>
      </c>
      <c r="I140" s="4">
        <f t="shared" si="15"/>
        <v>0</v>
      </c>
      <c r="J140" s="4"/>
      <c r="K140" s="4"/>
      <c r="L140" s="4">
        <f t="shared" si="13"/>
        <v>-6.2</v>
      </c>
      <c r="M140" s="4">
        <f>H140/E140*100</f>
        <v>0</v>
      </c>
    </row>
    <row r="141" spans="1:13" ht="15.75">
      <c r="A141" s="68"/>
      <c r="B141" s="68"/>
      <c r="C141" s="33" t="s">
        <v>22</v>
      </c>
      <c r="D141" s="35" t="s">
        <v>23</v>
      </c>
      <c r="E141" s="3">
        <v>24</v>
      </c>
      <c r="F141" s="3">
        <v>0</v>
      </c>
      <c r="G141" s="3">
        <v>0</v>
      </c>
      <c r="H141" s="3">
        <v>264.9</v>
      </c>
      <c r="I141" s="3">
        <f t="shared" si="15"/>
        <v>264.9</v>
      </c>
      <c r="J141" s="4"/>
      <c r="K141" s="4"/>
      <c r="L141" s="3">
        <f t="shared" si="13"/>
        <v>240.89999999999998</v>
      </c>
      <c r="M141" s="3">
        <f>H141/E141*100</f>
        <v>1103.75</v>
      </c>
    </row>
    <row r="142" spans="1:13" ht="15.75" hidden="1">
      <c r="A142" s="68"/>
      <c r="B142" s="68"/>
      <c r="C142" s="33" t="s">
        <v>24</v>
      </c>
      <c r="D142" s="35" t="s">
        <v>25</v>
      </c>
      <c r="E142" s="3">
        <v>0</v>
      </c>
      <c r="F142" s="3">
        <v>0</v>
      </c>
      <c r="G142" s="3">
        <v>0</v>
      </c>
      <c r="H142" s="3">
        <v>0</v>
      </c>
      <c r="I142" s="3">
        <f t="shared" si="15"/>
        <v>0</v>
      </c>
      <c r="J142" s="4"/>
      <c r="K142" s="4"/>
      <c r="L142" s="3">
        <f t="shared" si="13"/>
        <v>0</v>
      </c>
      <c r="M142" s="3" t="e">
        <f>H142/E142*100</f>
        <v>#DIV/0!</v>
      </c>
    </row>
    <row r="143" spans="1:13" ht="15.75" hidden="1">
      <c r="A143" s="68"/>
      <c r="B143" s="68"/>
      <c r="C143" s="33" t="s">
        <v>26</v>
      </c>
      <c r="D143" s="35" t="s">
        <v>27</v>
      </c>
      <c r="E143" s="3"/>
      <c r="F143" s="3"/>
      <c r="G143" s="3"/>
      <c r="H143" s="3"/>
      <c r="I143" s="3">
        <f t="shared" si="15"/>
        <v>0</v>
      </c>
      <c r="J143" s="4"/>
      <c r="K143" s="4"/>
      <c r="L143" s="3">
        <f t="shared" si="13"/>
        <v>0</v>
      </c>
      <c r="M143" s="3"/>
    </row>
    <row r="144" spans="1:13" ht="31.5">
      <c r="A144" s="68"/>
      <c r="B144" s="68"/>
      <c r="C144" s="33" t="s">
        <v>28</v>
      </c>
      <c r="D144" s="36" t="s">
        <v>29</v>
      </c>
      <c r="E144" s="3">
        <v>163775.8</v>
      </c>
      <c r="F144" s="4">
        <v>344799</v>
      </c>
      <c r="G144" s="4">
        <v>340659.3</v>
      </c>
      <c r="H144" s="3">
        <v>340659.3</v>
      </c>
      <c r="I144" s="3">
        <f t="shared" si="15"/>
        <v>0</v>
      </c>
      <c r="J144" s="4">
        <f>H144/G144*100</f>
        <v>100</v>
      </c>
      <c r="K144" s="4">
        <f>H144/F144*100</f>
        <v>98.7993874692212</v>
      </c>
      <c r="L144" s="3">
        <f t="shared" si="13"/>
        <v>176883.5</v>
      </c>
      <c r="M144" s="3">
        <f>H144/E144*100</f>
        <v>208.00344128986092</v>
      </c>
    </row>
    <row r="145" spans="1:13" ht="15.75" hidden="1">
      <c r="A145" s="68"/>
      <c r="B145" s="68"/>
      <c r="C145" s="33" t="s">
        <v>30</v>
      </c>
      <c r="D145" s="35" t="s">
        <v>31</v>
      </c>
      <c r="E145" s="3"/>
      <c r="F145" s="4"/>
      <c r="G145" s="4"/>
      <c r="H145" s="3"/>
      <c r="I145" s="3">
        <f t="shared" si="15"/>
        <v>0</v>
      </c>
      <c r="J145" s="4"/>
      <c r="K145" s="4"/>
      <c r="L145" s="3">
        <f t="shared" si="13"/>
        <v>0</v>
      </c>
      <c r="M145" s="3" t="e">
        <f>H145/E145*100</f>
        <v>#DIV/0!</v>
      </c>
    </row>
    <row r="146" spans="1:13" ht="47.25">
      <c r="A146" s="68"/>
      <c r="B146" s="68"/>
      <c r="C146" s="33" t="s">
        <v>32</v>
      </c>
      <c r="D146" s="35" t="s">
        <v>33</v>
      </c>
      <c r="E146" s="3">
        <v>-169.8</v>
      </c>
      <c r="F146" s="4">
        <v>0</v>
      </c>
      <c r="G146" s="4">
        <v>0</v>
      </c>
      <c r="H146" s="3">
        <v>0</v>
      </c>
      <c r="I146" s="3">
        <f t="shared" si="15"/>
        <v>0</v>
      </c>
      <c r="J146" s="4"/>
      <c r="K146" s="4"/>
      <c r="L146" s="3">
        <f t="shared" si="13"/>
        <v>169.8</v>
      </c>
      <c r="M146" s="3">
        <f>H146/E146*100</f>
        <v>0</v>
      </c>
    </row>
    <row r="147" spans="1:13" s="2" customFormat="1" ht="15.75">
      <c r="A147" s="68"/>
      <c r="B147" s="68"/>
      <c r="C147" s="63"/>
      <c r="D147" s="37" t="s">
        <v>39</v>
      </c>
      <c r="E147" s="7">
        <f>SUM(E136:E146)</f>
        <v>166768.9</v>
      </c>
      <c r="F147" s="7">
        <f>SUM(F136:F146)</f>
        <v>347241.6</v>
      </c>
      <c r="G147" s="7">
        <f>SUM(G136:G146)</f>
        <v>343054.39999999997</v>
      </c>
      <c r="H147" s="7">
        <f>SUM(H136:H146)</f>
        <v>343554.89999999997</v>
      </c>
      <c r="I147" s="7">
        <f t="shared" si="15"/>
        <v>500.5</v>
      </c>
      <c r="J147" s="7">
        <f>H147/G147*100</f>
        <v>100.14589522827866</v>
      </c>
      <c r="K147" s="7">
        <f>H147/F147*100</f>
        <v>98.9382896519311</v>
      </c>
      <c r="L147" s="7">
        <f t="shared" si="13"/>
        <v>176785.99999999997</v>
      </c>
      <c r="M147" s="7">
        <f aca="true" t="shared" si="16" ref="M147:M153">H147/E147*100</f>
        <v>206.00657556654744</v>
      </c>
    </row>
    <row r="148" spans="1:13" ht="15.75">
      <c r="A148" s="68"/>
      <c r="B148" s="68"/>
      <c r="C148" s="33" t="s">
        <v>22</v>
      </c>
      <c r="D148" s="35" t="s">
        <v>23</v>
      </c>
      <c r="E148" s="3">
        <v>21987.2</v>
      </c>
      <c r="F148" s="3">
        <v>46212.9</v>
      </c>
      <c r="G148" s="3">
        <v>34502</v>
      </c>
      <c r="H148" s="3">
        <v>16030.9</v>
      </c>
      <c r="I148" s="3">
        <f t="shared" si="15"/>
        <v>-18471.1</v>
      </c>
      <c r="J148" s="3">
        <f>H148/G148*100</f>
        <v>46.46368326473828</v>
      </c>
      <c r="K148" s="3">
        <f>H148/F148*100</f>
        <v>34.68923179458549</v>
      </c>
      <c r="L148" s="3">
        <f t="shared" si="13"/>
        <v>-5956.300000000001</v>
      </c>
      <c r="M148" s="3">
        <f t="shared" si="16"/>
        <v>72.91014772231115</v>
      </c>
    </row>
    <row r="149" spans="1:13" s="2" customFormat="1" ht="15.75">
      <c r="A149" s="68"/>
      <c r="B149" s="68"/>
      <c r="C149" s="63"/>
      <c r="D149" s="37" t="s">
        <v>44</v>
      </c>
      <c r="E149" s="7">
        <f>SUM(E148)</f>
        <v>21987.2</v>
      </c>
      <c r="F149" s="7">
        <f>SUM(F148)</f>
        <v>46212.9</v>
      </c>
      <c r="G149" s="7">
        <f>SUM(G148)</f>
        <v>34502</v>
      </c>
      <c r="H149" s="7">
        <f>SUM(H148)</f>
        <v>16030.9</v>
      </c>
      <c r="I149" s="7">
        <f t="shared" si="15"/>
        <v>-18471.1</v>
      </c>
      <c r="J149" s="7">
        <f>H149/G149*100</f>
        <v>46.46368326473828</v>
      </c>
      <c r="K149" s="7">
        <f>H149/F149*100</f>
        <v>34.68923179458549</v>
      </c>
      <c r="L149" s="7">
        <f t="shared" si="13"/>
        <v>-5956.300000000001</v>
      </c>
      <c r="M149" s="7">
        <f t="shared" si="16"/>
        <v>72.91014772231115</v>
      </c>
    </row>
    <row r="150" spans="1:13" s="2" customFormat="1" ht="15.75">
      <c r="A150" s="68"/>
      <c r="B150" s="68"/>
      <c r="C150" s="63"/>
      <c r="D150" s="37" t="s">
        <v>34</v>
      </c>
      <c r="E150" s="7">
        <f>E147+E149</f>
        <v>188756.1</v>
      </c>
      <c r="F150" s="7">
        <f>F147+F149</f>
        <v>393454.5</v>
      </c>
      <c r="G150" s="7">
        <f>G147+G149</f>
        <v>377556.39999999997</v>
      </c>
      <c r="H150" s="7">
        <f>H147+H149</f>
        <v>359585.8</v>
      </c>
      <c r="I150" s="7">
        <f t="shared" si="15"/>
        <v>-17970.599999999977</v>
      </c>
      <c r="J150" s="7">
        <f>H150/G150*100</f>
        <v>95.24028727893369</v>
      </c>
      <c r="K150" s="7">
        <f>H150/F150*100</f>
        <v>91.39196527171502</v>
      </c>
      <c r="L150" s="7">
        <f t="shared" si="13"/>
        <v>170829.69999999998</v>
      </c>
      <c r="M150" s="7">
        <f t="shared" si="16"/>
        <v>190.50287646333018</v>
      </c>
    </row>
    <row r="151" spans="1:13" s="2" customFormat="1" ht="110.25">
      <c r="A151" s="77">
        <v>942</v>
      </c>
      <c r="B151" s="68" t="s">
        <v>86</v>
      </c>
      <c r="C151" s="33" t="s">
        <v>65</v>
      </c>
      <c r="D151" s="35" t="s">
        <v>66</v>
      </c>
      <c r="E151" s="4">
        <v>1060.1</v>
      </c>
      <c r="F151" s="9">
        <v>0</v>
      </c>
      <c r="G151" s="9">
        <v>0</v>
      </c>
      <c r="H151" s="4">
        <v>891.9</v>
      </c>
      <c r="I151" s="4">
        <f t="shared" si="15"/>
        <v>891.9</v>
      </c>
      <c r="J151" s="3"/>
      <c r="K151" s="4"/>
      <c r="L151" s="4">
        <f t="shared" si="13"/>
        <v>-168.19999999999993</v>
      </c>
      <c r="M151" s="4">
        <f t="shared" si="16"/>
        <v>84.13357230449958</v>
      </c>
    </row>
    <row r="152" spans="1:13" s="2" customFormat="1" ht="31.5">
      <c r="A152" s="77"/>
      <c r="B152" s="68"/>
      <c r="C152" s="33" t="s">
        <v>18</v>
      </c>
      <c r="D152" s="35" t="s">
        <v>19</v>
      </c>
      <c r="E152" s="4">
        <v>41.5</v>
      </c>
      <c r="F152" s="9">
        <v>0</v>
      </c>
      <c r="G152" s="9">
        <v>0</v>
      </c>
      <c r="H152" s="4">
        <v>122.39999999999999</v>
      </c>
      <c r="I152" s="4">
        <f t="shared" si="15"/>
        <v>122.39999999999999</v>
      </c>
      <c r="J152" s="3"/>
      <c r="K152" s="4"/>
      <c r="L152" s="4">
        <f t="shared" si="13"/>
        <v>80.89999999999999</v>
      </c>
      <c r="M152" s="4">
        <f t="shared" si="16"/>
        <v>294.93975903614455</v>
      </c>
    </row>
    <row r="153" spans="1:13" s="2" customFormat="1" ht="94.5">
      <c r="A153" s="77"/>
      <c r="B153" s="68"/>
      <c r="C153" s="34" t="s">
        <v>67</v>
      </c>
      <c r="D153" s="3" t="s">
        <v>68</v>
      </c>
      <c r="E153" s="4">
        <v>8</v>
      </c>
      <c r="F153" s="9">
        <v>0</v>
      </c>
      <c r="G153" s="9">
        <v>0</v>
      </c>
      <c r="H153" s="4">
        <v>0.6</v>
      </c>
      <c r="I153" s="4">
        <f t="shared" si="15"/>
        <v>0.6</v>
      </c>
      <c r="J153" s="3"/>
      <c r="K153" s="4"/>
      <c r="L153" s="4">
        <f t="shared" si="13"/>
        <v>-7.4</v>
      </c>
      <c r="M153" s="4">
        <f t="shared" si="16"/>
        <v>7.5</v>
      </c>
    </row>
    <row r="154" spans="1:13" s="2" customFormat="1" ht="15.75">
      <c r="A154" s="77"/>
      <c r="B154" s="68"/>
      <c r="C154" s="33" t="s">
        <v>22</v>
      </c>
      <c r="D154" s="35" t="s">
        <v>23</v>
      </c>
      <c r="E154" s="4">
        <v>436.9</v>
      </c>
      <c r="F154" s="4">
        <v>1484.1</v>
      </c>
      <c r="G154" s="4">
        <v>1484.1</v>
      </c>
      <c r="H154" s="4">
        <v>6157.7</v>
      </c>
      <c r="I154" s="4">
        <f t="shared" si="15"/>
        <v>4673.6</v>
      </c>
      <c r="J154" s="3">
        <f>H154/G154*100</f>
        <v>414.911394110909</v>
      </c>
      <c r="K154" s="4">
        <f>H154/F154*100</f>
        <v>414.911394110909</v>
      </c>
      <c r="L154" s="4">
        <f t="shared" si="13"/>
        <v>5720.8</v>
      </c>
      <c r="M154" s="4">
        <f>H154/E154*100</f>
        <v>1409.4071869993134</v>
      </c>
    </row>
    <row r="155" spans="1:13" s="2" customFormat="1" ht="15.75" hidden="1">
      <c r="A155" s="77"/>
      <c r="B155" s="68"/>
      <c r="C155" s="33" t="s">
        <v>24</v>
      </c>
      <c r="D155" s="35" t="s">
        <v>25</v>
      </c>
      <c r="E155" s="4"/>
      <c r="F155" s="7"/>
      <c r="G155" s="7"/>
      <c r="H155" s="4"/>
      <c r="I155" s="4">
        <f t="shared" si="15"/>
        <v>0</v>
      </c>
      <c r="J155" s="3" t="e">
        <f>H155/G155*100</f>
        <v>#DIV/0!</v>
      </c>
      <c r="K155" s="4"/>
      <c r="L155" s="4">
        <f t="shared" si="13"/>
        <v>0</v>
      </c>
      <c r="M155" s="4"/>
    </row>
    <row r="156" spans="1:13" s="2" customFormat="1" ht="31.5">
      <c r="A156" s="77"/>
      <c r="B156" s="68"/>
      <c r="C156" s="33" t="s">
        <v>28</v>
      </c>
      <c r="D156" s="36" t="s">
        <v>29</v>
      </c>
      <c r="E156" s="4">
        <v>403003.7</v>
      </c>
      <c r="F156" s="4">
        <v>548441.6</v>
      </c>
      <c r="G156" s="4">
        <f>162247-73327.9</f>
        <v>88919.1</v>
      </c>
      <c r="H156" s="4">
        <v>81834.3</v>
      </c>
      <c r="I156" s="4">
        <f t="shared" si="15"/>
        <v>-7084.800000000003</v>
      </c>
      <c r="J156" s="3">
        <f>H156/G156*100</f>
        <v>92.03230801931194</v>
      </c>
      <c r="K156" s="4">
        <f>H156/F156*100</f>
        <v>14.921242298177237</v>
      </c>
      <c r="L156" s="4">
        <f t="shared" si="13"/>
        <v>-321169.4</v>
      </c>
      <c r="M156" s="4">
        <f>H156/E156*100</f>
        <v>20.30609148253478</v>
      </c>
    </row>
    <row r="157" spans="1:13" s="2" customFormat="1" ht="47.25" hidden="1">
      <c r="A157" s="77"/>
      <c r="B157" s="68"/>
      <c r="C157" s="33" t="s">
        <v>32</v>
      </c>
      <c r="D157" s="35" t="s">
        <v>33</v>
      </c>
      <c r="E157" s="4"/>
      <c r="F157" s="7"/>
      <c r="G157" s="7"/>
      <c r="H157" s="4"/>
      <c r="I157" s="4">
        <f t="shared" si="15"/>
        <v>0</v>
      </c>
      <c r="J157" s="3"/>
      <c r="K157" s="4"/>
      <c r="L157" s="4">
        <f t="shared" si="13"/>
        <v>0</v>
      </c>
      <c r="M157" s="4"/>
    </row>
    <row r="158" spans="1:13" s="2" customFormat="1" ht="15.75">
      <c r="A158" s="77"/>
      <c r="B158" s="68"/>
      <c r="C158" s="63"/>
      <c r="D158" s="37" t="s">
        <v>34</v>
      </c>
      <c r="E158" s="7">
        <f>SUM(E151:E157)</f>
        <v>404550.2</v>
      </c>
      <c r="F158" s="7">
        <f>SUM(F151:F157)</f>
        <v>549925.7</v>
      </c>
      <c r="G158" s="7">
        <f>SUM(G151:G157)</f>
        <v>90403.20000000001</v>
      </c>
      <c r="H158" s="7">
        <f>SUM(H151:H157)</f>
        <v>89006.90000000001</v>
      </c>
      <c r="I158" s="7">
        <f t="shared" si="15"/>
        <v>-1396.300000000003</v>
      </c>
      <c r="J158" s="6">
        <f>H158/G158*100</f>
        <v>98.45547502743266</v>
      </c>
      <c r="K158" s="7">
        <f>H158/F158*100</f>
        <v>16.1852592086531</v>
      </c>
      <c r="L158" s="7">
        <f t="shared" si="13"/>
        <v>-315543.3</v>
      </c>
      <c r="M158" s="7">
        <f>H158/E158*100</f>
        <v>22.001447533581743</v>
      </c>
    </row>
    <row r="159" spans="1:13" s="2" customFormat="1" ht="15.75">
      <c r="A159" s="68" t="s">
        <v>87</v>
      </c>
      <c r="B159" s="68" t="s">
        <v>150</v>
      </c>
      <c r="C159" s="33" t="s">
        <v>40</v>
      </c>
      <c r="D159" s="35" t="s">
        <v>41</v>
      </c>
      <c r="E159" s="3">
        <v>1428.8</v>
      </c>
      <c r="F159" s="3">
        <v>1593.6</v>
      </c>
      <c r="G159" s="3">
        <v>1160</v>
      </c>
      <c r="H159" s="3">
        <v>1318.4</v>
      </c>
      <c r="I159" s="3">
        <f t="shared" si="15"/>
        <v>158.4000000000001</v>
      </c>
      <c r="J159" s="3">
        <f>H159/G159*100</f>
        <v>113.65517241379311</v>
      </c>
      <c r="K159" s="3">
        <f>H159/F159*100</f>
        <v>82.73092369477912</v>
      </c>
      <c r="L159" s="3">
        <f t="shared" si="13"/>
        <v>-110.39999999999986</v>
      </c>
      <c r="M159" s="3">
        <f>H159/E159*100</f>
        <v>92.27323628219486</v>
      </c>
    </row>
    <row r="160" spans="1:13" s="2" customFormat="1" ht="15.75">
      <c r="A160" s="68"/>
      <c r="B160" s="68"/>
      <c r="C160" s="33" t="s">
        <v>53</v>
      </c>
      <c r="D160" s="3" t="s">
        <v>54</v>
      </c>
      <c r="E160" s="3">
        <v>1128.2</v>
      </c>
      <c r="F160" s="3">
        <v>1406.1</v>
      </c>
      <c r="G160" s="3">
        <v>1126.7</v>
      </c>
      <c r="H160" s="3">
        <v>961.4</v>
      </c>
      <c r="I160" s="3">
        <f t="shared" si="15"/>
        <v>-165.30000000000007</v>
      </c>
      <c r="J160" s="3">
        <f>H160/G160*100</f>
        <v>85.32883642495783</v>
      </c>
      <c r="K160" s="3">
        <f>H160/F160*100</f>
        <v>68.37351539719792</v>
      </c>
      <c r="L160" s="3">
        <f t="shared" si="13"/>
        <v>-166.80000000000007</v>
      </c>
      <c r="M160" s="3">
        <f>H160/E160*100</f>
        <v>85.21538734266973</v>
      </c>
    </row>
    <row r="161" spans="1:13" s="2" customFormat="1" ht="126" hidden="1">
      <c r="A161" s="68"/>
      <c r="B161" s="68"/>
      <c r="C161" s="33" t="s">
        <v>88</v>
      </c>
      <c r="D161" s="3" t="s">
        <v>89</v>
      </c>
      <c r="E161" s="3">
        <v>0</v>
      </c>
      <c r="F161" s="3">
        <v>0</v>
      </c>
      <c r="G161" s="3">
        <v>0</v>
      </c>
      <c r="H161" s="3"/>
      <c r="I161" s="3">
        <f t="shared" si="15"/>
        <v>0</v>
      </c>
      <c r="J161" s="3"/>
      <c r="K161" s="3"/>
      <c r="L161" s="3">
        <f t="shared" si="13"/>
        <v>0</v>
      </c>
      <c r="M161" s="3"/>
    </row>
    <row r="162" spans="1:13" s="2" customFormat="1" ht="110.25">
      <c r="A162" s="68"/>
      <c r="B162" s="68"/>
      <c r="C162" s="33" t="s">
        <v>65</v>
      </c>
      <c r="D162" s="41" t="s">
        <v>66</v>
      </c>
      <c r="E162" s="3">
        <v>325.3</v>
      </c>
      <c r="F162" s="3">
        <v>522.7</v>
      </c>
      <c r="G162" s="3">
        <v>392</v>
      </c>
      <c r="H162" s="3">
        <v>907.7</v>
      </c>
      <c r="I162" s="3">
        <f t="shared" si="15"/>
        <v>515.7</v>
      </c>
      <c r="J162" s="3">
        <f>H162/G162*100</f>
        <v>231.55612244897958</v>
      </c>
      <c r="K162" s="3">
        <f>H162/F162*100</f>
        <v>173.65601683566098</v>
      </c>
      <c r="L162" s="3">
        <f t="shared" si="13"/>
        <v>582.4000000000001</v>
      </c>
      <c r="M162" s="3">
        <f>H162/E162*100</f>
        <v>279.03473716569323</v>
      </c>
    </row>
    <row r="163" spans="1:13" s="2" customFormat="1" ht="63">
      <c r="A163" s="68"/>
      <c r="B163" s="68"/>
      <c r="C163" s="33" t="s">
        <v>14</v>
      </c>
      <c r="D163" s="3" t="s">
        <v>15</v>
      </c>
      <c r="E163" s="3">
        <v>8237.8</v>
      </c>
      <c r="F163" s="3">
        <v>9274.1</v>
      </c>
      <c r="G163" s="3">
        <v>9274.1</v>
      </c>
      <c r="H163" s="3">
        <v>9274.1</v>
      </c>
      <c r="I163" s="3">
        <f t="shared" si="15"/>
        <v>0</v>
      </c>
      <c r="J163" s="3">
        <f>H163/G163*100</f>
        <v>100</v>
      </c>
      <c r="K163" s="3">
        <f>H163/F163*100</f>
        <v>100</v>
      </c>
      <c r="L163" s="3">
        <f t="shared" si="13"/>
        <v>1036.300000000001</v>
      </c>
      <c r="M163" s="3">
        <f>H163/E163*100</f>
        <v>112.57981499915026</v>
      </c>
    </row>
    <row r="164" spans="1:13" s="2" customFormat="1" ht="31.5">
      <c r="A164" s="68"/>
      <c r="B164" s="68"/>
      <c r="C164" s="33" t="s">
        <v>18</v>
      </c>
      <c r="D164" s="35" t="s">
        <v>19</v>
      </c>
      <c r="E164" s="3">
        <v>3700</v>
      </c>
      <c r="F164" s="3">
        <v>35.1</v>
      </c>
      <c r="G164" s="3">
        <v>0</v>
      </c>
      <c r="H164" s="3">
        <v>490.5</v>
      </c>
      <c r="I164" s="3">
        <f t="shared" si="15"/>
        <v>490.5</v>
      </c>
      <c r="J164" s="3"/>
      <c r="K164" s="3">
        <f>H164/F164*100</f>
        <v>1397.4358974358975</v>
      </c>
      <c r="L164" s="3">
        <f t="shared" si="13"/>
        <v>-3209.5</v>
      </c>
      <c r="M164" s="3">
        <f>H164/E164*100</f>
        <v>13.256756756756758</v>
      </c>
    </row>
    <row r="165" spans="1:13" s="2" customFormat="1" ht="94.5">
      <c r="A165" s="68"/>
      <c r="B165" s="68"/>
      <c r="C165" s="34" t="s">
        <v>67</v>
      </c>
      <c r="D165" s="3" t="s">
        <v>68</v>
      </c>
      <c r="E165" s="4">
        <v>2.7</v>
      </c>
      <c r="F165" s="9">
        <v>0</v>
      </c>
      <c r="G165" s="9">
        <v>0</v>
      </c>
      <c r="H165" s="4">
        <v>0</v>
      </c>
      <c r="I165" s="4">
        <f t="shared" si="15"/>
        <v>0</v>
      </c>
      <c r="J165" s="3"/>
      <c r="K165" s="3"/>
      <c r="L165" s="4">
        <f t="shared" si="13"/>
        <v>-2.7</v>
      </c>
      <c r="M165" s="3">
        <f>H165/E165*100</f>
        <v>0</v>
      </c>
    </row>
    <row r="166" spans="1:13" ht="15.75">
      <c r="A166" s="68"/>
      <c r="B166" s="68"/>
      <c r="C166" s="33" t="s">
        <v>22</v>
      </c>
      <c r="D166" s="35" t="s">
        <v>23</v>
      </c>
      <c r="E166" s="3">
        <v>2588</v>
      </c>
      <c r="F166" s="3">
        <v>2543</v>
      </c>
      <c r="G166" s="3">
        <v>2075.5</v>
      </c>
      <c r="H166" s="3">
        <v>4715.1</v>
      </c>
      <c r="I166" s="3">
        <f t="shared" si="15"/>
        <v>2639.6000000000004</v>
      </c>
      <c r="J166" s="3">
        <f>H166/G166*100</f>
        <v>227.17899301373166</v>
      </c>
      <c r="K166" s="3">
        <f>H166/F166*100</f>
        <v>185.41486433346444</v>
      </c>
      <c r="L166" s="3">
        <f t="shared" si="13"/>
        <v>2127.1000000000004</v>
      </c>
      <c r="M166" s="3">
        <f>H166/E166*100</f>
        <v>182.19088098918087</v>
      </c>
    </row>
    <row r="167" spans="1:13" ht="15.75">
      <c r="A167" s="68"/>
      <c r="B167" s="68"/>
      <c r="C167" s="33" t="s">
        <v>24</v>
      </c>
      <c r="D167" s="35" t="s">
        <v>25</v>
      </c>
      <c r="E167" s="3">
        <v>42.5</v>
      </c>
      <c r="F167" s="3">
        <v>0</v>
      </c>
      <c r="G167" s="3">
        <v>0</v>
      </c>
      <c r="H167" s="3">
        <v>0</v>
      </c>
      <c r="I167" s="3">
        <f t="shared" si="15"/>
        <v>0</v>
      </c>
      <c r="J167" s="3"/>
      <c r="K167" s="3"/>
      <c r="L167" s="3">
        <f t="shared" si="13"/>
        <v>-42.5</v>
      </c>
      <c r="M167" s="3">
        <f>H167/E167*100</f>
        <v>0</v>
      </c>
    </row>
    <row r="168" spans="1:13" ht="15.75">
      <c r="A168" s="68"/>
      <c r="B168" s="68"/>
      <c r="C168" s="33" t="s">
        <v>26</v>
      </c>
      <c r="D168" s="35" t="s">
        <v>27</v>
      </c>
      <c r="E168" s="3">
        <v>2274.9</v>
      </c>
      <c r="F168" s="3">
        <v>0</v>
      </c>
      <c r="G168" s="3">
        <v>0</v>
      </c>
      <c r="H168" s="3">
        <v>0</v>
      </c>
      <c r="I168" s="3">
        <f t="shared" si="15"/>
        <v>0</v>
      </c>
      <c r="J168" s="3"/>
      <c r="K168" s="3"/>
      <c r="L168" s="3">
        <f t="shared" si="13"/>
        <v>-2274.9</v>
      </c>
      <c r="M168" s="3">
        <f>H168/E168*100</f>
        <v>0</v>
      </c>
    </row>
    <row r="169" spans="1:13" ht="31.5">
      <c r="A169" s="68"/>
      <c r="B169" s="68"/>
      <c r="C169" s="33" t="s">
        <v>28</v>
      </c>
      <c r="D169" s="36" t="s">
        <v>29</v>
      </c>
      <c r="E169" s="3">
        <v>152013.8</v>
      </c>
      <c r="F169" s="3">
        <v>1704708.09</v>
      </c>
      <c r="G169" s="3">
        <v>338862</v>
      </c>
      <c r="H169" s="3">
        <v>338862</v>
      </c>
      <c r="I169" s="3">
        <f t="shared" si="15"/>
        <v>0</v>
      </c>
      <c r="J169" s="3">
        <f>H169/G169*100</f>
        <v>100</v>
      </c>
      <c r="K169" s="3">
        <f>H169/F169*100</f>
        <v>19.878007383657103</v>
      </c>
      <c r="L169" s="3">
        <f t="shared" si="13"/>
        <v>186848.2</v>
      </c>
      <c r="M169" s="3">
        <f>H169/E169*100</f>
        <v>222.91528795412</v>
      </c>
    </row>
    <row r="170" spans="1:13" ht="31.5">
      <c r="A170" s="68"/>
      <c r="B170" s="68"/>
      <c r="C170" s="33" t="s">
        <v>49</v>
      </c>
      <c r="D170" s="35" t="s">
        <v>50</v>
      </c>
      <c r="E170" s="3">
        <v>3522.2</v>
      </c>
      <c r="F170" s="3">
        <v>3215.5</v>
      </c>
      <c r="G170" s="3">
        <v>3215.5</v>
      </c>
      <c r="H170" s="3">
        <v>3215.5</v>
      </c>
      <c r="I170" s="3">
        <f t="shared" si="15"/>
        <v>0</v>
      </c>
      <c r="J170" s="3">
        <f>H170/G170*100</f>
        <v>100</v>
      </c>
      <c r="K170" s="3">
        <f>H170/F170*100</f>
        <v>100</v>
      </c>
      <c r="L170" s="3">
        <f aca="true" t="shared" si="17" ref="L170:L235">H170-E170</f>
        <v>-306.6999999999998</v>
      </c>
      <c r="M170" s="3">
        <f>H170/E170*100</f>
        <v>91.29237408437909</v>
      </c>
    </row>
    <row r="171" spans="1:13" ht="15.75">
      <c r="A171" s="68"/>
      <c r="B171" s="68"/>
      <c r="C171" s="33" t="s">
        <v>30</v>
      </c>
      <c r="D171" s="35" t="s">
        <v>31</v>
      </c>
      <c r="E171" s="3">
        <v>500926.1</v>
      </c>
      <c r="F171" s="3">
        <v>615713</v>
      </c>
      <c r="G171" s="3">
        <v>410498.5</v>
      </c>
      <c r="H171" s="3">
        <v>410498.5</v>
      </c>
      <c r="I171" s="3">
        <f t="shared" si="15"/>
        <v>0</v>
      </c>
      <c r="J171" s="3">
        <f>H171/G171*100</f>
        <v>100</v>
      </c>
      <c r="K171" s="3">
        <f>H171/F171*100</f>
        <v>66.67042924219562</v>
      </c>
      <c r="L171" s="3">
        <f t="shared" si="17"/>
        <v>-90427.59999999998</v>
      </c>
      <c r="M171" s="3">
        <f>H171/E171*100</f>
        <v>81.94791606985542</v>
      </c>
    </row>
    <row r="172" spans="1:13" ht="47.25">
      <c r="A172" s="68"/>
      <c r="B172" s="68"/>
      <c r="C172" s="33" t="s">
        <v>32</v>
      </c>
      <c r="D172" s="35" t="s">
        <v>33</v>
      </c>
      <c r="E172" s="3">
        <v>-21243.1</v>
      </c>
      <c r="F172" s="3">
        <v>0</v>
      </c>
      <c r="G172" s="3">
        <v>0</v>
      </c>
      <c r="H172" s="3">
        <v>-64.5</v>
      </c>
      <c r="I172" s="3">
        <f t="shared" si="15"/>
        <v>-64.5</v>
      </c>
      <c r="J172" s="3"/>
      <c r="K172" s="3"/>
      <c r="L172" s="3">
        <f t="shared" si="17"/>
        <v>21178.6</v>
      </c>
      <c r="M172" s="3">
        <f aca="true" t="shared" si="18" ref="M172:M187">H172/E172*100</f>
        <v>0.30362800156286046</v>
      </c>
    </row>
    <row r="173" spans="1:13" ht="15.75">
      <c r="A173" s="68"/>
      <c r="B173" s="68"/>
      <c r="C173" s="33"/>
      <c r="D173" s="37" t="s">
        <v>39</v>
      </c>
      <c r="E173" s="6">
        <f>SUM(E159:E172)</f>
        <v>654947.2000000001</v>
      </c>
      <c r="F173" s="6">
        <f>SUM(F159:F172)</f>
        <v>2339011.1900000004</v>
      </c>
      <c r="G173" s="6">
        <f>SUM(G159:G172)</f>
        <v>766604.3</v>
      </c>
      <c r="H173" s="6">
        <f>SUM(H159:H172)</f>
        <v>770178.7</v>
      </c>
      <c r="I173" s="6">
        <f t="shared" si="15"/>
        <v>3574.399999999907</v>
      </c>
      <c r="J173" s="6">
        <f aca="true" t="shared" si="19" ref="J173:J187">H173/G173*100</f>
        <v>100.46626401652064</v>
      </c>
      <c r="K173" s="6">
        <f aca="true" t="shared" si="20" ref="K173:K181">H173/F173*100</f>
        <v>32.927533792602325</v>
      </c>
      <c r="L173" s="6">
        <f t="shared" si="17"/>
        <v>115231.49999999988</v>
      </c>
      <c r="M173" s="6">
        <f t="shared" si="18"/>
        <v>117.59401368537799</v>
      </c>
    </row>
    <row r="174" spans="1:13" ht="31.5">
      <c r="A174" s="68"/>
      <c r="B174" s="68"/>
      <c r="C174" s="33" t="s">
        <v>90</v>
      </c>
      <c r="D174" s="35" t="s">
        <v>91</v>
      </c>
      <c r="E174" s="3">
        <v>41078.6</v>
      </c>
      <c r="F174" s="3">
        <v>49325.8</v>
      </c>
      <c r="G174" s="3">
        <v>42041.2</v>
      </c>
      <c r="H174" s="3">
        <v>47445.7</v>
      </c>
      <c r="I174" s="3">
        <f t="shared" si="15"/>
        <v>5404.5</v>
      </c>
      <c r="J174" s="3">
        <f t="shared" si="19"/>
        <v>112.85524675794221</v>
      </c>
      <c r="K174" s="3">
        <f t="shared" si="20"/>
        <v>96.1884044455437</v>
      </c>
      <c r="L174" s="3">
        <f t="shared" si="17"/>
        <v>6367.0999999999985</v>
      </c>
      <c r="M174" s="3">
        <f t="shared" si="18"/>
        <v>115.49979794832346</v>
      </c>
    </row>
    <row r="175" spans="1:13" ht="15.75">
      <c r="A175" s="68"/>
      <c r="B175" s="68"/>
      <c r="C175" s="33" t="s">
        <v>22</v>
      </c>
      <c r="D175" s="35" t="s">
        <v>23</v>
      </c>
      <c r="E175" s="3">
        <v>7119</v>
      </c>
      <c r="F175" s="3">
        <v>10000</v>
      </c>
      <c r="G175" s="3">
        <v>7489.3</v>
      </c>
      <c r="H175" s="3">
        <v>1197.9</v>
      </c>
      <c r="I175" s="3">
        <f t="shared" si="15"/>
        <v>-6291.4</v>
      </c>
      <c r="J175" s="3">
        <f t="shared" si="19"/>
        <v>15.994819275499713</v>
      </c>
      <c r="K175" s="3">
        <f t="shared" si="20"/>
        <v>11.979000000000001</v>
      </c>
      <c r="L175" s="3">
        <f t="shared" si="17"/>
        <v>-5921.1</v>
      </c>
      <c r="M175" s="3">
        <f t="shared" si="18"/>
        <v>16.826801517067004</v>
      </c>
    </row>
    <row r="176" spans="1:13" ht="15.75">
      <c r="A176" s="68"/>
      <c r="B176" s="68"/>
      <c r="C176" s="42"/>
      <c r="D176" s="37" t="s">
        <v>44</v>
      </c>
      <c r="E176" s="6">
        <f>SUM(E174:E175)</f>
        <v>48197.6</v>
      </c>
      <c r="F176" s="6">
        <f>SUM(F174:F175)</f>
        <v>59325.8</v>
      </c>
      <c r="G176" s="6">
        <f>SUM(G174:G175)</f>
        <v>49530.5</v>
      </c>
      <c r="H176" s="6">
        <f>SUM(H174:H175)</f>
        <v>48643.6</v>
      </c>
      <c r="I176" s="6">
        <f t="shared" si="15"/>
        <v>-886.9000000000015</v>
      </c>
      <c r="J176" s="6">
        <f t="shared" si="19"/>
        <v>98.20938613581531</v>
      </c>
      <c r="K176" s="6">
        <f t="shared" si="20"/>
        <v>81.9940059805346</v>
      </c>
      <c r="L176" s="6">
        <f t="shared" si="17"/>
        <v>446</v>
      </c>
      <c r="M176" s="6">
        <f t="shared" si="18"/>
        <v>100.92535727920063</v>
      </c>
    </row>
    <row r="177" spans="1:13" s="2" customFormat="1" ht="15.75">
      <c r="A177" s="68"/>
      <c r="B177" s="68"/>
      <c r="C177" s="39"/>
      <c r="D177" s="37" t="s">
        <v>34</v>
      </c>
      <c r="E177" s="6">
        <f>E173+E176</f>
        <v>703144.8</v>
      </c>
      <c r="F177" s="6">
        <f>F173+F176</f>
        <v>2398336.99</v>
      </c>
      <c r="G177" s="6">
        <f>G173+G176</f>
        <v>816134.8</v>
      </c>
      <c r="H177" s="6">
        <f>H173+H176</f>
        <v>818822.2999999999</v>
      </c>
      <c r="I177" s="6">
        <f t="shared" si="15"/>
        <v>2687.4999999998836</v>
      </c>
      <c r="J177" s="6">
        <f t="shared" si="19"/>
        <v>100.32929609177306</v>
      </c>
      <c r="K177" s="6">
        <f t="shared" si="20"/>
        <v>34.14125301882618</v>
      </c>
      <c r="L177" s="6">
        <f t="shared" si="17"/>
        <v>115677.49999999988</v>
      </c>
      <c r="M177" s="6">
        <f t="shared" si="18"/>
        <v>116.45144783833996</v>
      </c>
    </row>
    <row r="178" spans="1:13" s="2" customFormat="1" ht="78.75">
      <c r="A178" s="68" t="s">
        <v>92</v>
      </c>
      <c r="B178" s="68" t="s">
        <v>149</v>
      </c>
      <c r="C178" s="33" t="s">
        <v>93</v>
      </c>
      <c r="D178" s="3" t="s">
        <v>94</v>
      </c>
      <c r="E178" s="3">
        <v>45258.7</v>
      </c>
      <c r="F178" s="3">
        <v>96141.6</v>
      </c>
      <c r="G178" s="3">
        <v>79491.6</v>
      </c>
      <c r="H178" s="3">
        <v>67524.7</v>
      </c>
      <c r="I178" s="3">
        <f t="shared" si="15"/>
        <v>-11966.900000000009</v>
      </c>
      <c r="J178" s="3">
        <f t="shared" si="19"/>
        <v>84.94570495498894</v>
      </c>
      <c r="K178" s="3">
        <f t="shared" si="20"/>
        <v>70.23463308286942</v>
      </c>
      <c r="L178" s="3">
        <f t="shared" si="17"/>
        <v>22266</v>
      </c>
      <c r="M178" s="3">
        <f t="shared" si="18"/>
        <v>149.1971709306719</v>
      </c>
    </row>
    <row r="179" spans="1:13" s="2" customFormat="1" ht="63">
      <c r="A179" s="68"/>
      <c r="B179" s="68"/>
      <c r="C179" s="33" t="s">
        <v>14</v>
      </c>
      <c r="D179" s="3" t="s">
        <v>15</v>
      </c>
      <c r="E179" s="3">
        <v>0</v>
      </c>
      <c r="F179" s="3">
        <v>15301.6</v>
      </c>
      <c r="G179" s="3">
        <v>15301.6</v>
      </c>
      <c r="H179" s="3">
        <v>15301.6</v>
      </c>
      <c r="I179" s="3">
        <f t="shared" si="15"/>
        <v>0</v>
      </c>
      <c r="J179" s="3">
        <f>H179/G179*100</f>
        <v>100</v>
      </c>
      <c r="K179" s="3">
        <f>H179/F179*100</f>
        <v>100</v>
      </c>
      <c r="L179" s="3">
        <f t="shared" si="17"/>
        <v>15301.6</v>
      </c>
      <c r="M179" s="3"/>
    </row>
    <row r="180" spans="1:13" s="2" customFormat="1" ht="31.5">
      <c r="A180" s="68"/>
      <c r="B180" s="68"/>
      <c r="C180" s="33" t="s">
        <v>18</v>
      </c>
      <c r="D180" s="35" t="s">
        <v>19</v>
      </c>
      <c r="E180" s="3">
        <v>174837.4</v>
      </c>
      <c r="F180" s="3">
        <v>995423.5</v>
      </c>
      <c r="G180" s="3">
        <v>782082.1</v>
      </c>
      <c r="H180" s="3">
        <v>667285.1</v>
      </c>
      <c r="I180" s="3">
        <f t="shared" si="15"/>
        <v>-114797</v>
      </c>
      <c r="J180" s="3">
        <f t="shared" si="19"/>
        <v>85.32161776877389</v>
      </c>
      <c r="K180" s="3">
        <f t="shared" si="20"/>
        <v>67.03529703688932</v>
      </c>
      <c r="L180" s="3">
        <f t="shared" si="17"/>
        <v>492447.69999999995</v>
      </c>
      <c r="M180" s="3">
        <f t="shared" si="18"/>
        <v>381.6603884523563</v>
      </c>
    </row>
    <row r="181" spans="1:13" s="2" customFormat="1" ht="15.75">
      <c r="A181" s="68"/>
      <c r="B181" s="68"/>
      <c r="C181" s="33" t="s">
        <v>22</v>
      </c>
      <c r="D181" s="35" t="s">
        <v>23</v>
      </c>
      <c r="E181" s="3">
        <v>58000.6</v>
      </c>
      <c r="F181" s="3">
        <v>73132</v>
      </c>
      <c r="G181" s="3">
        <v>60132</v>
      </c>
      <c r="H181" s="3">
        <v>79507.4</v>
      </c>
      <c r="I181" s="3">
        <f t="shared" si="15"/>
        <v>19375.399999999994</v>
      </c>
      <c r="J181" s="3">
        <f t="shared" si="19"/>
        <v>132.22144615179937</v>
      </c>
      <c r="K181" s="3">
        <f t="shared" si="20"/>
        <v>108.71766121533663</v>
      </c>
      <c r="L181" s="3">
        <f t="shared" si="17"/>
        <v>21506.799999999996</v>
      </c>
      <c r="M181" s="3">
        <f t="shared" si="18"/>
        <v>137.0803060657993</v>
      </c>
    </row>
    <row r="182" spans="1:13" s="2" customFormat="1" ht="15.75" hidden="1">
      <c r="A182" s="68"/>
      <c r="B182" s="68"/>
      <c r="C182" s="33" t="s">
        <v>24</v>
      </c>
      <c r="D182" s="35" t="s">
        <v>25</v>
      </c>
      <c r="E182" s="3"/>
      <c r="F182" s="3"/>
      <c r="G182" s="3"/>
      <c r="H182" s="3"/>
      <c r="I182" s="3">
        <f t="shared" si="15"/>
        <v>0</v>
      </c>
      <c r="J182" s="3" t="e">
        <f t="shared" si="19"/>
        <v>#DIV/0!</v>
      </c>
      <c r="K182" s="3"/>
      <c r="L182" s="3">
        <f t="shared" si="17"/>
        <v>0</v>
      </c>
      <c r="M182" s="3" t="e">
        <f t="shared" si="18"/>
        <v>#DIV/0!</v>
      </c>
    </row>
    <row r="183" spans="1:13" s="2" customFormat="1" ht="15.75" hidden="1">
      <c r="A183" s="68"/>
      <c r="B183" s="68"/>
      <c r="C183" s="33" t="s">
        <v>26</v>
      </c>
      <c r="D183" s="35" t="s">
        <v>27</v>
      </c>
      <c r="E183" s="3"/>
      <c r="F183" s="3"/>
      <c r="G183" s="3"/>
      <c r="H183" s="3"/>
      <c r="I183" s="3">
        <f t="shared" si="15"/>
        <v>0</v>
      </c>
      <c r="J183" s="3" t="e">
        <f t="shared" si="19"/>
        <v>#DIV/0!</v>
      </c>
      <c r="K183" s="3"/>
      <c r="L183" s="3">
        <f t="shared" si="17"/>
        <v>0</v>
      </c>
      <c r="M183" s="3" t="e">
        <f t="shared" si="18"/>
        <v>#DIV/0!</v>
      </c>
    </row>
    <row r="184" spans="1:13" s="2" customFormat="1" ht="31.5">
      <c r="A184" s="68"/>
      <c r="B184" s="68"/>
      <c r="C184" s="33" t="s">
        <v>28</v>
      </c>
      <c r="D184" s="36" t="s">
        <v>29</v>
      </c>
      <c r="E184" s="3">
        <v>0</v>
      </c>
      <c r="F184" s="3">
        <v>136217.2</v>
      </c>
      <c r="G184" s="3">
        <v>0</v>
      </c>
      <c r="H184" s="3">
        <v>0</v>
      </c>
      <c r="I184" s="3">
        <f t="shared" si="15"/>
        <v>0</v>
      </c>
      <c r="J184" s="3"/>
      <c r="K184" s="3">
        <f>H184/F184*100</f>
        <v>0</v>
      </c>
      <c r="L184" s="3">
        <f t="shared" si="17"/>
        <v>0</v>
      </c>
      <c r="M184" s="3"/>
    </row>
    <row r="185" spans="1:13" s="2" customFormat="1" ht="31.5">
      <c r="A185" s="68"/>
      <c r="B185" s="68"/>
      <c r="C185" s="33" t="s">
        <v>49</v>
      </c>
      <c r="D185" s="35" t="s">
        <v>50</v>
      </c>
      <c r="E185" s="3">
        <v>37.6</v>
      </c>
      <c r="F185" s="3">
        <v>37.6</v>
      </c>
      <c r="G185" s="3">
        <v>37.6</v>
      </c>
      <c r="H185" s="3">
        <v>37.6</v>
      </c>
      <c r="I185" s="3">
        <f t="shared" si="15"/>
        <v>0</v>
      </c>
      <c r="J185" s="3">
        <f t="shared" si="19"/>
        <v>100</v>
      </c>
      <c r="K185" s="3">
        <f>H185/F185*100</f>
        <v>100</v>
      </c>
      <c r="L185" s="3">
        <f t="shared" si="17"/>
        <v>0</v>
      </c>
      <c r="M185" s="3">
        <f t="shared" si="18"/>
        <v>100</v>
      </c>
    </row>
    <row r="186" spans="1:13" s="2" customFormat="1" ht="15.75">
      <c r="A186" s="68"/>
      <c r="B186" s="68"/>
      <c r="C186" s="33" t="s">
        <v>30</v>
      </c>
      <c r="D186" s="35" t="s">
        <v>31</v>
      </c>
      <c r="E186" s="3">
        <v>221938.6</v>
      </c>
      <c r="F186" s="3">
        <v>244514.7</v>
      </c>
      <c r="G186" s="3">
        <v>165026.5</v>
      </c>
      <c r="H186" s="3">
        <v>145498.8</v>
      </c>
      <c r="I186" s="3">
        <f t="shared" si="15"/>
        <v>-19527.70000000001</v>
      </c>
      <c r="J186" s="3">
        <f t="shared" si="19"/>
        <v>88.1669307656649</v>
      </c>
      <c r="K186" s="3">
        <f>H186/F186*100</f>
        <v>59.50513404715544</v>
      </c>
      <c r="L186" s="3">
        <f t="shared" si="17"/>
        <v>-76439.80000000002</v>
      </c>
      <c r="M186" s="3">
        <f t="shared" si="18"/>
        <v>65.55813184367207</v>
      </c>
    </row>
    <row r="187" spans="1:13" s="2" customFormat="1" ht="78.75" hidden="1">
      <c r="A187" s="68"/>
      <c r="B187" s="68"/>
      <c r="C187" s="33" t="s">
        <v>61</v>
      </c>
      <c r="D187" s="40" t="s">
        <v>62</v>
      </c>
      <c r="E187" s="3"/>
      <c r="F187" s="3"/>
      <c r="G187" s="3"/>
      <c r="H187" s="3"/>
      <c r="I187" s="3">
        <f t="shared" si="15"/>
        <v>0</v>
      </c>
      <c r="J187" s="3" t="e">
        <f t="shared" si="19"/>
        <v>#DIV/0!</v>
      </c>
      <c r="K187" s="3" t="e">
        <f>H187/F187*100</f>
        <v>#DIV/0!</v>
      </c>
      <c r="L187" s="3">
        <f t="shared" si="17"/>
        <v>0</v>
      </c>
      <c r="M187" s="3" t="e">
        <f t="shared" si="18"/>
        <v>#DIV/0!</v>
      </c>
    </row>
    <row r="188" spans="1:13" s="2" customFormat="1" ht="47.25">
      <c r="A188" s="68"/>
      <c r="B188" s="68"/>
      <c r="C188" s="33" t="s">
        <v>32</v>
      </c>
      <c r="D188" s="35" t="s">
        <v>33</v>
      </c>
      <c r="E188" s="3">
        <v>0</v>
      </c>
      <c r="F188" s="3">
        <v>0</v>
      </c>
      <c r="G188" s="3">
        <v>0</v>
      </c>
      <c r="H188" s="3">
        <v>-37.6</v>
      </c>
      <c r="I188" s="3">
        <f t="shared" si="15"/>
        <v>-37.6</v>
      </c>
      <c r="J188" s="3"/>
      <c r="K188" s="3"/>
      <c r="L188" s="3">
        <f t="shared" si="17"/>
        <v>-37.6</v>
      </c>
      <c r="M188" s="3"/>
    </row>
    <row r="189" spans="1:13" s="2" customFormat="1" ht="15.75">
      <c r="A189" s="68"/>
      <c r="B189" s="68"/>
      <c r="C189" s="39"/>
      <c r="D189" s="37" t="s">
        <v>39</v>
      </c>
      <c r="E189" s="6">
        <f>SUM(E178:E188)</f>
        <v>500072.8999999999</v>
      </c>
      <c r="F189" s="6">
        <f>SUM(F178:F188)</f>
        <v>1560768.2</v>
      </c>
      <c r="G189" s="6">
        <f>SUM(G178:G188)</f>
        <v>1102071.4</v>
      </c>
      <c r="H189" s="6">
        <f>SUM(H178:H188)</f>
        <v>975117.6</v>
      </c>
      <c r="I189" s="6">
        <f t="shared" si="15"/>
        <v>-126953.79999999993</v>
      </c>
      <c r="J189" s="6">
        <f aca="true" t="shared" si="21" ref="J189:J195">H189/G189*100</f>
        <v>88.4804378373307</v>
      </c>
      <c r="K189" s="6">
        <f aca="true" t="shared" si="22" ref="K189:K195">H189/F189*100</f>
        <v>62.47677265592674</v>
      </c>
      <c r="L189" s="6">
        <f t="shared" si="17"/>
        <v>475044.70000000007</v>
      </c>
      <c r="M189" s="6">
        <f aca="true" t="shared" si="23" ref="M189:M197">H189/E189*100</f>
        <v>194.99508971591945</v>
      </c>
    </row>
    <row r="190" spans="1:13" ht="15.75">
      <c r="A190" s="68"/>
      <c r="B190" s="68"/>
      <c r="C190" s="33" t="s">
        <v>95</v>
      </c>
      <c r="D190" s="35" t="s">
        <v>96</v>
      </c>
      <c r="E190" s="3">
        <v>693992</v>
      </c>
      <c r="F190" s="11">
        <v>1264961.8</v>
      </c>
      <c r="G190" s="11">
        <v>748589.5</v>
      </c>
      <c r="H190" s="3">
        <v>801412.1</v>
      </c>
      <c r="I190" s="3">
        <f t="shared" si="15"/>
        <v>52822.59999999998</v>
      </c>
      <c r="J190" s="3">
        <f t="shared" si="21"/>
        <v>107.05628385116275</v>
      </c>
      <c r="K190" s="3">
        <f t="shared" si="22"/>
        <v>63.35464833799725</v>
      </c>
      <c r="L190" s="3">
        <f t="shared" si="17"/>
        <v>107420.09999999998</v>
      </c>
      <c r="M190" s="3">
        <f t="shared" si="23"/>
        <v>115.47857900379255</v>
      </c>
    </row>
    <row r="191" spans="1:13" ht="15.75">
      <c r="A191" s="68"/>
      <c r="B191" s="68"/>
      <c r="C191" s="33" t="s">
        <v>22</v>
      </c>
      <c r="D191" s="35" t="s">
        <v>23</v>
      </c>
      <c r="E191" s="3">
        <v>17193</v>
      </c>
      <c r="F191" s="3">
        <v>21500</v>
      </c>
      <c r="G191" s="3">
        <v>17808.7</v>
      </c>
      <c r="H191" s="3">
        <v>17801</v>
      </c>
      <c r="I191" s="3">
        <f t="shared" si="15"/>
        <v>-7.700000000000728</v>
      </c>
      <c r="J191" s="3">
        <f t="shared" si="21"/>
        <v>99.95676270586847</v>
      </c>
      <c r="K191" s="3">
        <f t="shared" si="22"/>
        <v>82.7953488372093</v>
      </c>
      <c r="L191" s="3">
        <f t="shared" si="17"/>
        <v>608</v>
      </c>
      <c r="M191" s="3">
        <f t="shared" si="23"/>
        <v>103.53632292211947</v>
      </c>
    </row>
    <row r="192" spans="1:13" s="2" customFormat="1" ht="15.75">
      <c r="A192" s="68"/>
      <c r="B192" s="68"/>
      <c r="C192" s="39"/>
      <c r="D192" s="37" t="s">
        <v>44</v>
      </c>
      <c r="E192" s="6">
        <f>SUM(E190:E191)</f>
        <v>711185</v>
      </c>
      <c r="F192" s="6">
        <f>SUM(F190:F191)</f>
        <v>1286461.8</v>
      </c>
      <c r="G192" s="6">
        <f>SUM(G190:G191)</f>
        <v>766398.2</v>
      </c>
      <c r="H192" s="6">
        <f>SUM(H190:H191)</f>
        <v>819213.1</v>
      </c>
      <c r="I192" s="6">
        <f t="shared" si="15"/>
        <v>52814.90000000002</v>
      </c>
      <c r="J192" s="6">
        <f t="shared" si="21"/>
        <v>106.89131315809459</v>
      </c>
      <c r="K192" s="6">
        <f t="shared" si="22"/>
        <v>63.67955115340385</v>
      </c>
      <c r="L192" s="6">
        <f t="shared" si="17"/>
        <v>108028.09999999998</v>
      </c>
      <c r="M192" s="6">
        <f t="shared" si="23"/>
        <v>115.18987323973369</v>
      </c>
    </row>
    <row r="193" spans="1:13" s="2" customFormat="1" ht="15.75">
      <c r="A193" s="68"/>
      <c r="B193" s="68"/>
      <c r="C193" s="39"/>
      <c r="D193" s="37" t="s">
        <v>34</v>
      </c>
      <c r="E193" s="6">
        <f>E189+E192</f>
        <v>1211257.9</v>
      </c>
      <c r="F193" s="6">
        <f>F189+F192</f>
        <v>2847230</v>
      </c>
      <c r="G193" s="6">
        <f>G189+G192</f>
        <v>1868469.5999999999</v>
      </c>
      <c r="H193" s="6">
        <f>H189+H192</f>
        <v>1794330.7</v>
      </c>
      <c r="I193" s="6">
        <f t="shared" si="15"/>
        <v>-74138.8999999999</v>
      </c>
      <c r="J193" s="6">
        <f t="shared" si="21"/>
        <v>96.0321056334018</v>
      </c>
      <c r="K193" s="6">
        <f t="shared" si="22"/>
        <v>63.02022316426843</v>
      </c>
      <c r="L193" s="6">
        <f t="shared" si="17"/>
        <v>583072.8</v>
      </c>
      <c r="M193" s="6">
        <f t="shared" si="23"/>
        <v>148.1377912994417</v>
      </c>
    </row>
    <row r="194" spans="1:13" s="2" customFormat="1" ht="15.75">
      <c r="A194" s="68" t="s">
        <v>97</v>
      </c>
      <c r="B194" s="68" t="s">
        <v>98</v>
      </c>
      <c r="C194" s="33" t="s">
        <v>40</v>
      </c>
      <c r="D194" s="35" t="s">
        <v>41</v>
      </c>
      <c r="E194" s="3">
        <v>215</v>
      </c>
      <c r="F194" s="3">
        <v>3880</v>
      </c>
      <c r="G194" s="3">
        <v>3840</v>
      </c>
      <c r="H194" s="3">
        <v>2865</v>
      </c>
      <c r="I194" s="3">
        <f t="shared" si="15"/>
        <v>-975</v>
      </c>
      <c r="J194" s="3">
        <f t="shared" si="21"/>
        <v>74.609375</v>
      </c>
      <c r="K194" s="3">
        <f t="shared" si="22"/>
        <v>73.84020618556701</v>
      </c>
      <c r="L194" s="3">
        <f t="shared" si="17"/>
        <v>2650</v>
      </c>
      <c r="M194" s="3">
        <f t="shared" si="23"/>
        <v>1332.5581395348838</v>
      </c>
    </row>
    <row r="195" spans="1:13" s="2" customFormat="1" ht="94.5">
      <c r="A195" s="68"/>
      <c r="B195" s="68"/>
      <c r="C195" s="34" t="s">
        <v>16</v>
      </c>
      <c r="D195" s="35" t="s">
        <v>17</v>
      </c>
      <c r="E195" s="3">
        <v>65470.9</v>
      </c>
      <c r="F195" s="3">
        <v>126746.9</v>
      </c>
      <c r="G195" s="3">
        <v>108891.4</v>
      </c>
      <c r="H195" s="3">
        <v>116734.9</v>
      </c>
      <c r="I195" s="3">
        <f t="shared" si="15"/>
        <v>7843.5</v>
      </c>
      <c r="J195" s="3">
        <f t="shared" si="21"/>
        <v>107.20304817460331</v>
      </c>
      <c r="K195" s="3">
        <f t="shared" si="22"/>
        <v>92.10079299769856</v>
      </c>
      <c r="L195" s="3">
        <f t="shared" si="17"/>
        <v>51263.99999999999</v>
      </c>
      <c r="M195" s="3">
        <f t="shared" si="23"/>
        <v>178.300435766119</v>
      </c>
    </row>
    <row r="196" spans="1:13" s="2" customFormat="1" ht="31.5">
      <c r="A196" s="68"/>
      <c r="B196" s="68"/>
      <c r="C196" s="33" t="s">
        <v>18</v>
      </c>
      <c r="D196" s="35" t="s">
        <v>19</v>
      </c>
      <c r="E196" s="3">
        <v>578.4</v>
      </c>
      <c r="F196" s="3">
        <v>0</v>
      </c>
      <c r="G196" s="3">
        <v>0</v>
      </c>
      <c r="H196" s="3">
        <v>213.1</v>
      </c>
      <c r="I196" s="3">
        <f t="shared" si="15"/>
        <v>213.1</v>
      </c>
      <c r="J196" s="3"/>
      <c r="K196" s="3"/>
      <c r="L196" s="3">
        <f t="shared" si="17"/>
        <v>-365.29999999999995</v>
      </c>
      <c r="M196" s="3">
        <f t="shared" si="23"/>
        <v>36.84301521438451</v>
      </c>
    </row>
    <row r="197" spans="1:13" s="2" customFormat="1" ht="15.75">
      <c r="A197" s="68"/>
      <c r="B197" s="68"/>
      <c r="C197" s="33" t="s">
        <v>22</v>
      </c>
      <c r="D197" s="35" t="s">
        <v>23</v>
      </c>
      <c r="E197" s="3">
        <v>102.2</v>
      </c>
      <c r="F197" s="3">
        <v>0</v>
      </c>
      <c r="G197" s="3">
        <v>0</v>
      </c>
      <c r="H197" s="3">
        <v>6.1</v>
      </c>
      <c r="I197" s="3">
        <f t="shared" si="15"/>
        <v>6.1</v>
      </c>
      <c r="J197" s="3"/>
      <c r="K197" s="3"/>
      <c r="L197" s="3">
        <f t="shared" si="17"/>
        <v>-96.10000000000001</v>
      </c>
      <c r="M197" s="3">
        <f t="shared" si="23"/>
        <v>5.968688845401174</v>
      </c>
    </row>
    <row r="198" spans="1:13" s="2" customFormat="1" ht="15.75" hidden="1">
      <c r="A198" s="68"/>
      <c r="B198" s="68"/>
      <c r="C198" s="33" t="s">
        <v>24</v>
      </c>
      <c r="D198" s="35" t="s">
        <v>25</v>
      </c>
      <c r="E198" s="3">
        <v>0</v>
      </c>
      <c r="F198" s="3">
        <v>0</v>
      </c>
      <c r="G198" s="3">
        <v>0</v>
      </c>
      <c r="H198" s="3">
        <v>0</v>
      </c>
      <c r="I198" s="3">
        <f t="shared" si="15"/>
        <v>0</v>
      </c>
      <c r="J198" s="3"/>
      <c r="K198" s="3"/>
      <c r="L198" s="3">
        <f t="shared" si="17"/>
        <v>0</v>
      </c>
      <c r="M198" s="3"/>
    </row>
    <row r="199" spans="1:13" s="2" customFormat="1" ht="15.75">
      <c r="A199" s="68"/>
      <c r="B199" s="68"/>
      <c r="C199" s="33" t="s">
        <v>26</v>
      </c>
      <c r="D199" s="35" t="s">
        <v>27</v>
      </c>
      <c r="E199" s="3">
        <v>20475.9</v>
      </c>
      <c r="F199" s="3">
        <v>34189.4</v>
      </c>
      <c r="G199" s="3">
        <v>20917.4</v>
      </c>
      <c r="H199" s="3">
        <v>21551</v>
      </c>
      <c r="I199" s="3">
        <f t="shared" si="15"/>
        <v>633.5999999999985</v>
      </c>
      <c r="J199" s="3">
        <f>H199/G199*100</f>
        <v>103.02905714859398</v>
      </c>
      <c r="K199" s="3">
        <f>H199/F199*100</f>
        <v>63.03415678543642</v>
      </c>
      <c r="L199" s="3">
        <f t="shared" si="17"/>
        <v>1075.0999999999985</v>
      </c>
      <c r="M199" s="3">
        <f>H199/E199*100</f>
        <v>105.2505628568219</v>
      </c>
    </row>
    <row r="200" spans="1:13" s="2" customFormat="1" ht="78.75" hidden="1">
      <c r="A200" s="68"/>
      <c r="B200" s="68"/>
      <c r="C200" s="33" t="s">
        <v>61</v>
      </c>
      <c r="D200" s="40" t="s">
        <v>62</v>
      </c>
      <c r="E200" s="3"/>
      <c r="F200" s="3"/>
      <c r="G200" s="3"/>
      <c r="H200" s="3"/>
      <c r="I200" s="3">
        <f t="shared" si="15"/>
        <v>0</v>
      </c>
      <c r="J200" s="3"/>
      <c r="K200" s="3"/>
      <c r="L200" s="3">
        <f t="shared" si="17"/>
        <v>0</v>
      </c>
      <c r="M200" s="3" t="e">
        <f>H200/E200*100</f>
        <v>#DIV/0!</v>
      </c>
    </row>
    <row r="201" spans="1:13" s="2" customFormat="1" ht="47.25">
      <c r="A201" s="68"/>
      <c r="B201" s="68"/>
      <c r="C201" s="33" t="s">
        <v>32</v>
      </c>
      <c r="D201" s="35" t="s">
        <v>33</v>
      </c>
      <c r="E201" s="3">
        <v>-265</v>
      </c>
      <c r="F201" s="3">
        <v>0</v>
      </c>
      <c r="G201" s="3">
        <v>0</v>
      </c>
      <c r="H201" s="3">
        <v>0</v>
      </c>
      <c r="I201" s="3">
        <f aca="true" t="shared" si="24" ref="I201:I266">H201-G201</f>
        <v>0</v>
      </c>
      <c r="J201" s="3"/>
      <c r="K201" s="3"/>
      <c r="L201" s="3">
        <f t="shared" si="17"/>
        <v>265</v>
      </c>
      <c r="M201" s="3">
        <f>H201/E201*100</f>
        <v>0</v>
      </c>
    </row>
    <row r="202" spans="1:13" s="2" customFormat="1" ht="15.75">
      <c r="A202" s="68"/>
      <c r="B202" s="68"/>
      <c r="C202" s="39"/>
      <c r="D202" s="37" t="s">
        <v>39</v>
      </c>
      <c r="E202" s="6">
        <f>SUM(E194:E201)</f>
        <v>86577.4</v>
      </c>
      <c r="F202" s="6">
        <f>SUM(F194:F201)</f>
        <v>164816.3</v>
      </c>
      <c r="G202" s="6">
        <f>SUM(G194:G201)</f>
        <v>133648.8</v>
      </c>
      <c r="H202" s="6">
        <f>SUM(H194:H201)</f>
        <v>141370.1</v>
      </c>
      <c r="I202" s="6">
        <f t="shared" si="24"/>
        <v>7721.3000000000175</v>
      </c>
      <c r="J202" s="6">
        <f aca="true" t="shared" si="25" ref="J202:J211">H202/G202*100</f>
        <v>105.7773058942542</v>
      </c>
      <c r="K202" s="6">
        <f aca="true" t="shared" si="26" ref="K202:K209">H202/F202*100</f>
        <v>85.77434392108063</v>
      </c>
      <c r="L202" s="6">
        <f t="shared" si="17"/>
        <v>54792.70000000001</v>
      </c>
      <c r="M202" s="6">
        <f aca="true" t="shared" si="27" ref="M202:M209">H202/E202*100</f>
        <v>163.28753231212767</v>
      </c>
    </row>
    <row r="203" spans="1:13" ht="15.75">
      <c r="A203" s="68"/>
      <c r="B203" s="68"/>
      <c r="C203" s="33" t="s">
        <v>99</v>
      </c>
      <c r="D203" s="35" t="s">
        <v>100</v>
      </c>
      <c r="E203" s="3">
        <v>6381295.7</v>
      </c>
      <c r="F203" s="3">
        <v>9144974.1</v>
      </c>
      <c r="G203" s="3">
        <v>7036387.7</v>
      </c>
      <c r="H203" s="3">
        <v>6766241.5</v>
      </c>
      <c r="I203" s="3">
        <f t="shared" si="24"/>
        <v>-270146.2000000002</v>
      </c>
      <c r="J203" s="3">
        <f t="shared" si="25"/>
        <v>96.16072604981673</v>
      </c>
      <c r="K203" s="3">
        <f t="shared" si="26"/>
        <v>73.98863491587144</v>
      </c>
      <c r="L203" s="3">
        <f t="shared" si="17"/>
        <v>384945.7999999998</v>
      </c>
      <c r="M203" s="3">
        <f t="shared" si="27"/>
        <v>106.0324081205013</v>
      </c>
    </row>
    <row r="204" spans="1:13" ht="31.5">
      <c r="A204" s="68"/>
      <c r="B204" s="68"/>
      <c r="C204" s="33" t="s">
        <v>101</v>
      </c>
      <c r="D204" s="35" t="s">
        <v>102</v>
      </c>
      <c r="E204" s="3">
        <v>449149.8</v>
      </c>
      <c r="F204" s="3">
        <v>554568.7</v>
      </c>
      <c r="G204" s="3">
        <v>533059.7</v>
      </c>
      <c r="H204" s="3">
        <v>456588.1</v>
      </c>
      <c r="I204" s="3">
        <f t="shared" si="24"/>
        <v>-76471.59999999998</v>
      </c>
      <c r="J204" s="3">
        <f t="shared" si="25"/>
        <v>85.65421471553749</v>
      </c>
      <c r="K204" s="3">
        <f t="shared" si="26"/>
        <v>82.33210781639858</v>
      </c>
      <c r="L204" s="3">
        <f t="shared" si="17"/>
        <v>7438.299999999988</v>
      </c>
      <c r="M204" s="3">
        <f t="shared" si="27"/>
        <v>101.65608445111185</v>
      </c>
    </row>
    <row r="205" spans="1:13" ht="15.75">
      <c r="A205" s="68"/>
      <c r="B205" s="68"/>
      <c r="C205" s="33" t="s">
        <v>103</v>
      </c>
      <c r="D205" s="35" t="s">
        <v>104</v>
      </c>
      <c r="E205" s="3">
        <v>1129.3</v>
      </c>
      <c r="F205" s="3">
        <v>1272.1</v>
      </c>
      <c r="G205" s="3">
        <v>1212</v>
      </c>
      <c r="H205" s="3">
        <v>800.6</v>
      </c>
      <c r="I205" s="3">
        <f t="shared" si="24"/>
        <v>-411.4</v>
      </c>
      <c r="J205" s="3">
        <f t="shared" si="25"/>
        <v>66.05610561056106</v>
      </c>
      <c r="K205" s="3">
        <f t="shared" si="26"/>
        <v>62.93530382831539</v>
      </c>
      <c r="L205" s="3">
        <f t="shared" si="17"/>
        <v>-328.69999999999993</v>
      </c>
      <c r="M205" s="3">
        <f t="shared" si="27"/>
        <v>70.8934738333481</v>
      </c>
    </row>
    <row r="206" spans="1:13" ht="31.5">
      <c r="A206" s="68"/>
      <c r="B206" s="68"/>
      <c r="C206" s="33" t="s">
        <v>105</v>
      </c>
      <c r="D206" s="35" t="s">
        <v>106</v>
      </c>
      <c r="E206" s="3">
        <v>32796.2</v>
      </c>
      <c r="F206" s="3">
        <v>52524</v>
      </c>
      <c r="G206" s="3">
        <v>37595.6</v>
      </c>
      <c r="H206" s="3">
        <v>39215.8</v>
      </c>
      <c r="I206" s="3">
        <f t="shared" si="24"/>
        <v>1620.2000000000044</v>
      </c>
      <c r="J206" s="3">
        <f t="shared" si="25"/>
        <v>104.30954686186682</v>
      </c>
      <c r="K206" s="3">
        <f t="shared" si="26"/>
        <v>74.66263041657147</v>
      </c>
      <c r="L206" s="3">
        <f t="shared" si="17"/>
        <v>6419.600000000006</v>
      </c>
      <c r="M206" s="3">
        <f t="shared" si="27"/>
        <v>119.57421896439224</v>
      </c>
    </row>
    <row r="207" spans="1:13" ht="15.75">
      <c r="A207" s="68"/>
      <c r="B207" s="68"/>
      <c r="C207" s="33" t="s">
        <v>22</v>
      </c>
      <c r="D207" s="35" t="s">
        <v>23</v>
      </c>
      <c r="E207" s="3">
        <v>28572.2</v>
      </c>
      <c r="F207" s="3">
        <v>38171.8</v>
      </c>
      <c r="G207" s="3">
        <v>31229.8</v>
      </c>
      <c r="H207" s="3">
        <v>30165.8</v>
      </c>
      <c r="I207" s="3">
        <f t="shared" si="24"/>
        <v>-1064</v>
      </c>
      <c r="J207" s="3">
        <f t="shared" si="25"/>
        <v>96.59299771372216</v>
      </c>
      <c r="K207" s="3">
        <f t="shared" si="26"/>
        <v>79.02640168920512</v>
      </c>
      <c r="L207" s="3">
        <f t="shared" si="17"/>
        <v>1593.5999999999985</v>
      </c>
      <c r="M207" s="3">
        <f t="shared" si="27"/>
        <v>105.57744940886596</v>
      </c>
    </row>
    <row r="208" spans="1:13" s="2" customFormat="1" ht="15.75">
      <c r="A208" s="68"/>
      <c r="B208" s="68"/>
      <c r="C208" s="42"/>
      <c r="D208" s="37" t="s">
        <v>44</v>
      </c>
      <c r="E208" s="6">
        <f>SUM(E203:E207)</f>
        <v>6892943.2</v>
      </c>
      <c r="F208" s="6">
        <f>SUM(F203:F207)</f>
        <v>9791510.7</v>
      </c>
      <c r="G208" s="6">
        <f>SUM(G203:G207)</f>
        <v>7639484.8</v>
      </c>
      <c r="H208" s="6">
        <f>SUM(H203:H207)</f>
        <v>7293011.799999999</v>
      </c>
      <c r="I208" s="6">
        <f t="shared" si="24"/>
        <v>-346473.00000000093</v>
      </c>
      <c r="J208" s="6">
        <f t="shared" si="25"/>
        <v>95.4647072535572</v>
      </c>
      <c r="K208" s="6">
        <f t="shared" si="26"/>
        <v>74.48300904169976</v>
      </c>
      <c r="L208" s="6">
        <f t="shared" si="17"/>
        <v>400068.5999999987</v>
      </c>
      <c r="M208" s="6">
        <f t="shared" si="27"/>
        <v>105.80403157826687</v>
      </c>
    </row>
    <row r="209" spans="1:13" s="2" customFormat="1" ht="15.75">
      <c r="A209" s="68"/>
      <c r="B209" s="68"/>
      <c r="C209" s="39"/>
      <c r="D209" s="37" t="s">
        <v>34</v>
      </c>
      <c r="E209" s="6">
        <f>E202+E208</f>
        <v>6979520.600000001</v>
      </c>
      <c r="F209" s="6">
        <f>F202+F208</f>
        <v>9956327</v>
      </c>
      <c r="G209" s="6">
        <f>G202+G208</f>
        <v>7773133.6</v>
      </c>
      <c r="H209" s="6">
        <f>H202+H208</f>
        <v>7434381.8999999985</v>
      </c>
      <c r="I209" s="6">
        <f t="shared" si="24"/>
        <v>-338751.7000000011</v>
      </c>
      <c r="J209" s="6">
        <f t="shared" si="25"/>
        <v>95.64201881207856</v>
      </c>
      <c r="K209" s="6">
        <f t="shared" si="26"/>
        <v>74.66992496329216</v>
      </c>
      <c r="L209" s="6">
        <f t="shared" si="17"/>
        <v>454861.29999999795</v>
      </c>
      <c r="M209" s="6">
        <f t="shared" si="27"/>
        <v>106.51708514192218</v>
      </c>
    </row>
    <row r="210" spans="1:13" s="2" customFormat="1" ht="15.75" hidden="1">
      <c r="A210" s="77">
        <v>955</v>
      </c>
      <c r="B210" s="68" t="s">
        <v>107</v>
      </c>
      <c r="C210" s="33" t="s">
        <v>53</v>
      </c>
      <c r="D210" s="3" t="s">
        <v>54</v>
      </c>
      <c r="E210" s="6"/>
      <c r="F210" s="3"/>
      <c r="G210" s="3"/>
      <c r="H210" s="6"/>
      <c r="I210" s="3">
        <f t="shared" si="24"/>
        <v>0</v>
      </c>
      <c r="J210" s="4" t="e">
        <f t="shared" si="25"/>
        <v>#DIV/0!</v>
      </c>
      <c r="K210" s="3"/>
      <c r="L210" s="3">
        <f t="shared" si="17"/>
        <v>0</v>
      </c>
      <c r="M210" s="6"/>
    </row>
    <row r="211" spans="1:13" s="2" customFormat="1" ht="63">
      <c r="A211" s="77"/>
      <c r="B211" s="68"/>
      <c r="C211" s="33" t="s">
        <v>14</v>
      </c>
      <c r="D211" s="3" t="s">
        <v>15</v>
      </c>
      <c r="E211" s="3">
        <v>11282.5</v>
      </c>
      <c r="F211" s="4">
        <v>10010</v>
      </c>
      <c r="G211" s="4">
        <v>10010</v>
      </c>
      <c r="H211" s="3">
        <v>10010</v>
      </c>
      <c r="I211" s="3">
        <f t="shared" si="24"/>
        <v>0</v>
      </c>
      <c r="J211" s="4">
        <f t="shared" si="25"/>
        <v>100</v>
      </c>
      <c r="K211" s="3">
        <f>H211/F211*100</f>
        <v>100</v>
      </c>
      <c r="L211" s="3">
        <f t="shared" si="17"/>
        <v>-1272.5</v>
      </c>
      <c r="M211" s="3">
        <f>H211/E211*100</f>
        <v>88.72147130511856</v>
      </c>
    </row>
    <row r="212" spans="1:13" s="2" customFormat="1" ht="31.5">
      <c r="A212" s="77"/>
      <c r="B212" s="68"/>
      <c r="C212" s="33" t="s">
        <v>18</v>
      </c>
      <c r="D212" s="35" t="s">
        <v>19</v>
      </c>
      <c r="E212" s="3">
        <v>341.9</v>
      </c>
      <c r="F212" s="3">
        <v>0</v>
      </c>
      <c r="G212" s="3">
        <v>0</v>
      </c>
      <c r="H212" s="3">
        <v>115.5</v>
      </c>
      <c r="I212" s="3">
        <f t="shared" si="24"/>
        <v>115.5</v>
      </c>
      <c r="J212" s="4"/>
      <c r="K212" s="3"/>
      <c r="L212" s="3">
        <f t="shared" si="17"/>
        <v>-226.39999999999998</v>
      </c>
      <c r="M212" s="3">
        <f>H212/E212*100</f>
        <v>33.781807546066105</v>
      </c>
    </row>
    <row r="213" spans="1:13" s="2" customFormat="1" ht="15.75">
      <c r="A213" s="77"/>
      <c r="B213" s="68"/>
      <c r="C213" s="33" t="s">
        <v>22</v>
      </c>
      <c r="D213" s="35" t="s">
        <v>23</v>
      </c>
      <c r="E213" s="3">
        <v>583.9</v>
      </c>
      <c r="F213" s="3">
        <v>0</v>
      </c>
      <c r="G213" s="3">
        <v>0</v>
      </c>
      <c r="H213" s="3">
        <v>78.9</v>
      </c>
      <c r="I213" s="3">
        <f t="shared" si="24"/>
        <v>78.9</v>
      </c>
      <c r="J213" s="4"/>
      <c r="K213" s="3"/>
      <c r="L213" s="3">
        <f t="shared" si="17"/>
        <v>-505</v>
      </c>
      <c r="M213" s="3">
        <f>H213/E213*100</f>
        <v>13.512587771878747</v>
      </c>
    </row>
    <row r="214" spans="1:13" s="2" customFormat="1" ht="15.75">
      <c r="A214" s="77"/>
      <c r="B214" s="68"/>
      <c r="C214" s="33" t="s">
        <v>24</v>
      </c>
      <c r="D214" s="35" t="s">
        <v>25</v>
      </c>
      <c r="E214" s="3">
        <v>0</v>
      </c>
      <c r="F214" s="3">
        <v>0</v>
      </c>
      <c r="G214" s="3">
        <v>0</v>
      </c>
      <c r="H214" s="3">
        <v>-1.2</v>
      </c>
      <c r="I214" s="3">
        <f t="shared" si="24"/>
        <v>-1.2</v>
      </c>
      <c r="J214" s="4"/>
      <c r="K214" s="3"/>
      <c r="L214" s="3">
        <f t="shared" si="17"/>
        <v>-1.2</v>
      </c>
      <c r="M214" s="3"/>
    </row>
    <row r="215" spans="1:13" s="2" customFormat="1" ht="15.75" hidden="1">
      <c r="A215" s="77"/>
      <c r="B215" s="68"/>
      <c r="C215" s="33" t="s">
        <v>26</v>
      </c>
      <c r="D215" s="35" t="s">
        <v>27</v>
      </c>
      <c r="E215" s="3"/>
      <c r="F215" s="3"/>
      <c r="G215" s="3"/>
      <c r="H215" s="3"/>
      <c r="I215" s="3">
        <f t="shared" si="24"/>
        <v>0</v>
      </c>
      <c r="J215" s="4"/>
      <c r="K215" s="3"/>
      <c r="L215" s="3">
        <f t="shared" si="17"/>
        <v>0</v>
      </c>
      <c r="M215" s="3" t="e">
        <f>H215/E215*100</f>
        <v>#DIV/0!</v>
      </c>
    </row>
    <row r="216" spans="1:13" ht="31.5">
      <c r="A216" s="77"/>
      <c r="B216" s="68"/>
      <c r="C216" s="33" t="s">
        <v>49</v>
      </c>
      <c r="D216" s="35" t="s">
        <v>50</v>
      </c>
      <c r="E216" s="3">
        <v>156345.9</v>
      </c>
      <c r="F216" s="3">
        <v>178302</v>
      </c>
      <c r="G216" s="3">
        <v>177987.1</v>
      </c>
      <c r="H216" s="4">
        <v>177987.2</v>
      </c>
      <c r="I216" s="4">
        <f t="shared" si="24"/>
        <v>0.10000000000582077</v>
      </c>
      <c r="J216" s="4">
        <f>H216/G216*100</f>
        <v>100.00005618384704</v>
      </c>
      <c r="K216" s="3">
        <f>H216/F216*100</f>
        <v>99.82344561474353</v>
      </c>
      <c r="L216" s="4">
        <f t="shared" si="17"/>
        <v>21641.300000000017</v>
      </c>
      <c r="M216" s="3">
        <f>H216/E216*100</f>
        <v>113.84193637313165</v>
      </c>
    </row>
    <row r="217" spans="1:13" ht="78.75">
      <c r="A217" s="77"/>
      <c r="B217" s="68"/>
      <c r="C217" s="33" t="s">
        <v>61</v>
      </c>
      <c r="D217" s="40" t="s">
        <v>62</v>
      </c>
      <c r="E217" s="4">
        <v>0</v>
      </c>
      <c r="F217" s="4">
        <v>0</v>
      </c>
      <c r="G217" s="4">
        <v>0</v>
      </c>
      <c r="H217" s="4">
        <v>10</v>
      </c>
      <c r="I217" s="4">
        <f t="shared" si="24"/>
        <v>10</v>
      </c>
      <c r="J217" s="4"/>
      <c r="K217" s="3"/>
      <c r="L217" s="4">
        <f t="shared" si="17"/>
        <v>10</v>
      </c>
      <c r="M217" s="3"/>
    </row>
    <row r="218" spans="1:13" ht="47.25">
      <c r="A218" s="77"/>
      <c r="B218" s="68"/>
      <c r="C218" s="33" t="s">
        <v>32</v>
      </c>
      <c r="D218" s="35" t="s">
        <v>33</v>
      </c>
      <c r="E218" s="3">
        <v>0</v>
      </c>
      <c r="F218" s="3">
        <v>0</v>
      </c>
      <c r="G218" s="3">
        <v>0</v>
      </c>
      <c r="H218" s="4">
        <v>-9.1</v>
      </c>
      <c r="I218" s="4">
        <f t="shared" si="24"/>
        <v>-9.1</v>
      </c>
      <c r="J218" s="4"/>
      <c r="K218" s="3"/>
      <c r="L218" s="4">
        <f t="shared" si="17"/>
        <v>-9.1</v>
      </c>
      <c r="M218" s="3"/>
    </row>
    <row r="219" spans="1:13" ht="15.75">
      <c r="A219" s="77"/>
      <c r="B219" s="68"/>
      <c r="C219" s="33"/>
      <c r="D219" s="37" t="s">
        <v>39</v>
      </c>
      <c r="E219" s="7">
        <f>SUBTOTAL(9,E210:E218)</f>
        <v>168554.19999999998</v>
      </c>
      <c r="F219" s="7">
        <f>SUBTOTAL(9,F210:F218)</f>
        <v>188312</v>
      </c>
      <c r="G219" s="7">
        <f>SUBTOTAL(9,G210:G218)</f>
        <v>187997.1</v>
      </c>
      <c r="H219" s="7">
        <f>SUBTOTAL(9,H210:H218)</f>
        <v>188191.30000000002</v>
      </c>
      <c r="I219" s="7">
        <f t="shared" si="24"/>
        <v>194.20000000001164</v>
      </c>
      <c r="J219" s="7">
        <f>H219/G219*100</f>
        <v>100.10329946578965</v>
      </c>
      <c r="K219" s="7">
        <f>H219/F219*100</f>
        <v>99.93590424402056</v>
      </c>
      <c r="L219" s="7">
        <f t="shared" si="17"/>
        <v>19637.100000000035</v>
      </c>
      <c r="M219" s="4">
        <f>H219/E219*100</f>
        <v>111.65031782061796</v>
      </c>
    </row>
    <row r="220" spans="1:13" ht="15.75">
      <c r="A220" s="77"/>
      <c r="B220" s="68"/>
      <c r="C220" s="33" t="s">
        <v>22</v>
      </c>
      <c r="D220" s="35" t="s">
        <v>23</v>
      </c>
      <c r="E220" s="4">
        <v>0</v>
      </c>
      <c r="F220" s="4">
        <v>400</v>
      </c>
      <c r="G220" s="4">
        <v>400</v>
      </c>
      <c r="H220" s="4">
        <v>554</v>
      </c>
      <c r="I220" s="4">
        <f t="shared" si="24"/>
        <v>154</v>
      </c>
      <c r="J220" s="9">
        <f>H220/G220*100</f>
        <v>138.5</v>
      </c>
      <c r="K220" s="4">
        <f>H220/F220*100</f>
        <v>138.5</v>
      </c>
      <c r="L220" s="4">
        <f t="shared" si="17"/>
        <v>554</v>
      </c>
      <c r="M220" s="4"/>
    </row>
    <row r="221" spans="1:13" ht="15.75">
      <c r="A221" s="77"/>
      <c r="B221" s="68"/>
      <c r="C221" s="33"/>
      <c r="D221" s="37" t="s">
        <v>44</v>
      </c>
      <c r="E221" s="7">
        <f>SUBTOTAL(9,E220)</f>
        <v>0</v>
      </c>
      <c r="F221" s="7">
        <f>SUBTOTAL(9,F220)</f>
        <v>400</v>
      </c>
      <c r="G221" s="7">
        <f>SUBTOTAL(9,G220)</f>
        <v>400</v>
      </c>
      <c r="H221" s="7">
        <f>H220</f>
        <v>554</v>
      </c>
      <c r="I221" s="7">
        <f t="shared" si="24"/>
        <v>154</v>
      </c>
      <c r="J221" s="7">
        <f>H221/G221*100</f>
        <v>138.5</v>
      </c>
      <c r="K221" s="7">
        <f>H221/F221*100</f>
        <v>138.5</v>
      </c>
      <c r="L221" s="7">
        <f t="shared" si="17"/>
        <v>554</v>
      </c>
      <c r="M221" s="4"/>
    </row>
    <row r="222" spans="1:13" s="2" customFormat="1" ht="15.75">
      <c r="A222" s="77"/>
      <c r="B222" s="68"/>
      <c r="C222" s="63"/>
      <c r="D222" s="37" t="s">
        <v>34</v>
      </c>
      <c r="E222" s="7">
        <f>SUM(E211:E216)</f>
        <v>168554.19999999998</v>
      </c>
      <c r="F222" s="7">
        <f>F219+F221</f>
        <v>188712</v>
      </c>
      <c r="G222" s="7">
        <f>G219+G221</f>
        <v>188397.1</v>
      </c>
      <c r="H222" s="7">
        <f>H219+H221</f>
        <v>188745.30000000002</v>
      </c>
      <c r="I222" s="7">
        <f t="shared" si="24"/>
        <v>348.20000000001164</v>
      </c>
      <c r="J222" s="7">
        <f>H222/G222*100</f>
        <v>100.18482237783914</v>
      </c>
      <c r="K222" s="7">
        <f>H222/F222*100</f>
        <v>100.0176459366654</v>
      </c>
      <c r="L222" s="7">
        <f t="shared" si="17"/>
        <v>20191.100000000035</v>
      </c>
      <c r="M222" s="7">
        <f>H222/E222*100</f>
        <v>111.97899548038556</v>
      </c>
    </row>
    <row r="223" spans="1:13" s="2" customFormat="1" ht="31.5">
      <c r="A223" s="68" t="s">
        <v>108</v>
      </c>
      <c r="B223" s="68" t="s">
        <v>109</v>
      </c>
      <c r="C223" s="33" t="s">
        <v>18</v>
      </c>
      <c r="D223" s="35" t="s">
        <v>19</v>
      </c>
      <c r="E223" s="4">
        <v>269.6</v>
      </c>
      <c r="F223" s="4">
        <v>205</v>
      </c>
      <c r="G223" s="4">
        <v>188</v>
      </c>
      <c r="H223" s="4">
        <v>1711.6</v>
      </c>
      <c r="I223" s="4">
        <f t="shared" si="24"/>
        <v>1523.6</v>
      </c>
      <c r="J223" s="4">
        <f>H223/G223*100</f>
        <v>910.4255319148936</v>
      </c>
      <c r="K223" s="4">
        <f>H223/F223*100</f>
        <v>834.9268292682927</v>
      </c>
      <c r="L223" s="4">
        <f t="shared" si="17"/>
        <v>1442</v>
      </c>
      <c r="M223" s="4">
        <f>H223/E223*100</f>
        <v>634.8664688427299</v>
      </c>
    </row>
    <row r="224" spans="1:13" s="2" customFormat="1" ht="94.5">
      <c r="A224" s="68"/>
      <c r="B224" s="68"/>
      <c r="C224" s="34" t="s">
        <v>67</v>
      </c>
      <c r="D224" s="3" t="s">
        <v>68</v>
      </c>
      <c r="E224" s="4">
        <v>2.1</v>
      </c>
      <c r="F224" s="4">
        <v>0</v>
      </c>
      <c r="G224" s="4">
        <v>0</v>
      </c>
      <c r="H224" s="4"/>
      <c r="I224" s="4">
        <f t="shared" si="24"/>
        <v>0</v>
      </c>
      <c r="J224" s="4"/>
      <c r="K224" s="4"/>
      <c r="L224" s="4">
        <f t="shared" si="17"/>
        <v>-2.1</v>
      </c>
      <c r="M224" s="4">
        <f>H224/E224*100</f>
        <v>0</v>
      </c>
    </row>
    <row r="225" spans="1:13" ht="15.75">
      <c r="A225" s="68"/>
      <c r="B225" s="68"/>
      <c r="C225" s="33" t="s">
        <v>22</v>
      </c>
      <c r="D225" s="35" t="s">
        <v>23</v>
      </c>
      <c r="E225" s="3">
        <v>-30.8</v>
      </c>
      <c r="F225" s="3">
        <v>955</v>
      </c>
      <c r="G225" s="3">
        <v>955</v>
      </c>
      <c r="H225" s="3">
        <v>955.7</v>
      </c>
      <c r="I225" s="3">
        <f t="shared" si="24"/>
        <v>0.7000000000000455</v>
      </c>
      <c r="J225" s="4">
        <f>H225/G225*100</f>
        <v>100.07329842931938</v>
      </c>
      <c r="K225" s="4">
        <f aca="true" t="shared" si="28" ref="K225:K230">H225/F225*100</f>
        <v>100.07329842931938</v>
      </c>
      <c r="L225" s="3">
        <f t="shared" si="17"/>
        <v>986.5</v>
      </c>
      <c r="M225" s="4">
        <f>H225/E225*100</f>
        <v>-3102.9220779220777</v>
      </c>
    </row>
    <row r="226" spans="1:13" ht="15.75" hidden="1">
      <c r="A226" s="68"/>
      <c r="B226" s="68"/>
      <c r="C226" s="33" t="s">
        <v>24</v>
      </c>
      <c r="D226" s="35" t="s">
        <v>25</v>
      </c>
      <c r="E226" s="3"/>
      <c r="F226" s="3">
        <v>0</v>
      </c>
      <c r="G226" s="3">
        <v>0</v>
      </c>
      <c r="H226" s="3"/>
      <c r="I226" s="3">
        <f t="shared" si="24"/>
        <v>0</v>
      </c>
      <c r="J226" s="4"/>
      <c r="K226" s="4"/>
      <c r="L226" s="3">
        <f t="shared" si="17"/>
        <v>0</v>
      </c>
      <c r="M226" s="4"/>
    </row>
    <row r="227" spans="1:13" ht="15.75" hidden="1">
      <c r="A227" s="68"/>
      <c r="B227" s="68"/>
      <c r="C227" s="33" t="s">
        <v>26</v>
      </c>
      <c r="D227" s="35" t="s">
        <v>27</v>
      </c>
      <c r="E227" s="3"/>
      <c r="F227" s="3"/>
      <c r="G227" s="3"/>
      <c r="H227" s="3"/>
      <c r="I227" s="3">
        <f t="shared" si="24"/>
        <v>0</v>
      </c>
      <c r="J227" s="4"/>
      <c r="K227" s="4"/>
      <c r="L227" s="3">
        <f t="shared" si="17"/>
        <v>0</v>
      </c>
      <c r="M227" s="4"/>
    </row>
    <row r="228" spans="1:13" ht="31.5">
      <c r="A228" s="68"/>
      <c r="B228" s="68"/>
      <c r="C228" s="33" t="s">
        <v>28</v>
      </c>
      <c r="D228" s="36" t="s">
        <v>29</v>
      </c>
      <c r="E228" s="3">
        <v>831.5</v>
      </c>
      <c r="F228" s="3">
        <v>1442.9</v>
      </c>
      <c r="G228" s="3">
        <v>1401.9</v>
      </c>
      <c r="H228" s="3">
        <v>1401.9</v>
      </c>
      <c r="I228" s="3">
        <f t="shared" si="24"/>
        <v>0</v>
      </c>
      <c r="J228" s="4">
        <f>H228/G228*100</f>
        <v>100</v>
      </c>
      <c r="K228" s="4">
        <f t="shared" si="28"/>
        <v>97.15850024256704</v>
      </c>
      <c r="L228" s="3">
        <f t="shared" si="17"/>
        <v>570.4000000000001</v>
      </c>
      <c r="M228" s="3">
        <f>H228/E228*100</f>
        <v>168.59891761876128</v>
      </c>
    </row>
    <row r="229" spans="1:13" ht="31.5">
      <c r="A229" s="68"/>
      <c r="B229" s="68"/>
      <c r="C229" s="33" t="s">
        <v>49</v>
      </c>
      <c r="D229" s="35" t="s">
        <v>50</v>
      </c>
      <c r="E229" s="3">
        <v>6502.5</v>
      </c>
      <c r="F229" s="3">
        <v>510.3</v>
      </c>
      <c r="G229" s="3">
        <v>0</v>
      </c>
      <c r="H229" s="3">
        <v>0</v>
      </c>
      <c r="I229" s="3">
        <f t="shared" si="24"/>
        <v>0</v>
      </c>
      <c r="J229" s="4"/>
      <c r="K229" s="4">
        <f t="shared" si="28"/>
        <v>0</v>
      </c>
      <c r="L229" s="3">
        <f t="shared" si="17"/>
        <v>-6502.5</v>
      </c>
      <c r="M229" s="3">
        <f>H229/E229*100</f>
        <v>0</v>
      </c>
    </row>
    <row r="230" spans="1:13" ht="15.75" hidden="1">
      <c r="A230" s="68"/>
      <c r="B230" s="68"/>
      <c r="C230" s="33" t="s">
        <v>110</v>
      </c>
      <c r="D230" s="35" t="s">
        <v>31</v>
      </c>
      <c r="E230" s="3"/>
      <c r="F230" s="3"/>
      <c r="G230" s="3"/>
      <c r="H230" s="3"/>
      <c r="I230" s="3">
        <f t="shared" si="24"/>
        <v>0</v>
      </c>
      <c r="J230" s="4"/>
      <c r="K230" s="4" t="e">
        <f t="shared" si="28"/>
        <v>#DIV/0!</v>
      </c>
      <c r="L230" s="3">
        <f t="shared" si="17"/>
        <v>0</v>
      </c>
      <c r="M230" s="3" t="e">
        <f>H230/E230*100</f>
        <v>#DIV/0!</v>
      </c>
    </row>
    <row r="231" spans="1:13" ht="47.25">
      <c r="A231" s="68"/>
      <c r="B231" s="68"/>
      <c r="C231" s="33" t="s">
        <v>32</v>
      </c>
      <c r="D231" s="35" t="s">
        <v>33</v>
      </c>
      <c r="E231" s="3">
        <v>0</v>
      </c>
      <c r="F231" s="3">
        <v>0</v>
      </c>
      <c r="G231" s="3">
        <v>0</v>
      </c>
      <c r="H231" s="3">
        <v>-4008.6</v>
      </c>
      <c r="I231" s="3">
        <f t="shared" si="24"/>
        <v>-4008.6</v>
      </c>
      <c r="J231" s="4"/>
      <c r="K231" s="4"/>
      <c r="L231" s="3">
        <f t="shared" si="17"/>
        <v>-4008.6</v>
      </c>
      <c r="M231" s="3"/>
    </row>
    <row r="232" spans="1:13" s="2" customFormat="1" ht="15.75">
      <c r="A232" s="68"/>
      <c r="B232" s="68"/>
      <c r="C232" s="39"/>
      <c r="D232" s="37" t="s">
        <v>39</v>
      </c>
      <c r="E232" s="7">
        <f>SUM(E223:E231)</f>
        <v>7574.9</v>
      </c>
      <c r="F232" s="7">
        <f>SUM(F223:F231)</f>
        <v>3113.2000000000003</v>
      </c>
      <c r="G232" s="7">
        <f>SUM(G223:G231)</f>
        <v>2544.9</v>
      </c>
      <c r="H232" s="7">
        <f>SUM(H223:H231)</f>
        <v>60.600000000000364</v>
      </c>
      <c r="I232" s="7">
        <f t="shared" si="24"/>
        <v>-2484.2999999999997</v>
      </c>
      <c r="J232" s="7">
        <f aca="true" t="shared" si="29" ref="J232:J237">H232/G232*100</f>
        <v>2.3812330543439963</v>
      </c>
      <c r="K232" s="7">
        <f aca="true" t="shared" si="30" ref="K232:K237">H232/F232*100</f>
        <v>1.9465501734549775</v>
      </c>
      <c r="L232" s="7">
        <f t="shared" si="17"/>
        <v>-7514.299999999999</v>
      </c>
      <c r="M232" s="7">
        <f aca="true" t="shared" si="31" ref="M232:M237">H232/E232*100</f>
        <v>0.8000105611955322</v>
      </c>
    </row>
    <row r="233" spans="1:13" ht="15.75">
      <c r="A233" s="68"/>
      <c r="B233" s="68"/>
      <c r="C233" s="33" t="s">
        <v>40</v>
      </c>
      <c r="D233" s="35" t="s">
        <v>41</v>
      </c>
      <c r="E233" s="3">
        <v>155049.7</v>
      </c>
      <c r="F233" s="3">
        <v>195361.1</v>
      </c>
      <c r="G233" s="3">
        <v>159247</v>
      </c>
      <c r="H233" s="3">
        <v>166720.7</v>
      </c>
      <c r="I233" s="3">
        <f t="shared" si="24"/>
        <v>7473.700000000012</v>
      </c>
      <c r="J233" s="3">
        <f t="shared" si="29"/>
        <v>104.69314963547194</v>
      </c>
      <c r="K233" s="3">
        <f t="shared" si="30"/>
        <v>85.33976313605933</v>
      </c>
      <c r="L233" s="3">
        <f t="shared" si="17"/>
        <v>11671</v>
      </c>
      <c r="M233" s="3">
        <f t="shared" si="31"/>
        <v>107.52726383862723</v>
      </c>
    </row>
    <row r="234" spans="1:13" ht="15.75">
      <c r="A234" s="68"/>
      <c r="B234" s="68"/>
      <c r="C234" s="33" t="s">
        <v>22</v>
      </c>
      <c r="D234" s="35" t="s">
        <v>23</v>
      </c>
      <c r="E234" s="3">
        <v>44198.6</v>
      </c>
      <c r="F234" s="3">
        <v>66407</v>
      </c>
      <c r="G234" s="3">
        <v>53769</v>
      </c>
      <c r="H234" s="3">
        <v>58730.6</v>
      </c>
      <c r="I234" s="3">
        <f t="shared" si="24"/>
        <v>4961.5999999999985</v>
      </c>
      <c r="J234" s="3">
        <f t="shared" si="29"/>
        <v>109.22762186389927</v>
      </c>
      <c r="K234" s="3">
        <f t="shared" si="30"/>
        <v>88.4403752616441</v>
      </c>
      <c r="L234" s="3">
        <f t="shared" si="17"/>
        <v>14532</v>
      </c>
      <c r="M234" s="3">
        <f t="shared" si="31"/>
        <v>132.8788694664537</v>
      </c>
    </row>
    <row r="235" spans="1:13" s="2" customFormat="1" ht="15.75">
      <c r="A235" s="68"/>
      <c r="B235" s="68"/>
      <c r="C235" s="39"/>
      <c r="D235" s="37" t="s">
        <v>44</v>
      </c>
      <c r="E235" s="7">
        <f>SUM(E233:E234)</f>
        <v>199248.30000000002</v>
      </c>
      <c r="F235" s="7">
        <f>SUM(F233:F234)</f>
        <v>261768.1</v>
      </c>
      <c r="G235" s="7">
        <f>SUM(G233:G234)</f>
        <v>213016</v>
      </c>
      <c r="H235" s="7">
        <f>SUM(H233:H234)</f>
        <v>225451.30000000002</v>
      </c>
      <c r="I235" s="7">
        <f t="shared" si="24"/>
        <v>12435.300000000017</v>
      </c>
      <c r="J235" s="7">
        <f t="shared" si="29"/>
        <v>105.83773049911744</v>
      </c>
      <c r="K235" s="7">
        <f t="shared" si="30"/>
        <v>86.12634618198321</v>
      </c>
      <c r="L235" s="7">
        <f t="shared" si="17"/>
        <v>26203</v>
      </c>
      <c r="M235" s="7">
        <f t="shared" si="31"/>
        <v>113.15092776199344</v>
      </c>
    </row>
    <row r="236" spans="1:13" s="2" customFormat="1" ht="15.75">
      <c r="A236" s="68"/>
      <c r="B236" s="68"/>
      <c r="C236" s="39"/>
      <c r="D236" s="37" t="s">
        <v>34</v>
      </c>
      <c r="E236" s="7">
        <f>E232+E235</f>
        <v>206823.2</v>
      </c>
      <c r="F236" s="7">
        <f>F232+F235</f>
        <v>264881.3</v>
      </c>
      <c r="G236" s="7">
        <f>G232+G235</f>
        <v>215560.9</v>
      </c>
      <c r="H236" s="7">
        <f>H232+H235</f>
        <v>225511.90000000002</v>
      </c>
      <c r="I236" s="7">
        <f t="shared" si="24"/>
        <v>9951.00000000003</v>
      </c>
      <c r="J236" s="7">
        <f t="shared" si="29"/>
        <v>104.6163288425684</v>
      </c>
      <c r="K236" s="7">
        <f t="shared" si="30"/>
        <v>85.13696512362331</v>
      </c>
      <c r="L236" s="7">
        <f aca="true" t="shared" si="32" ref="L236:L303">H236-E236</f>
        <v>18688.70000000001</v>
      </c>
      <c r="M236" s="7">
        <f t="shared" si="31"/>
        <v>109.03607525654762</v>
      </c>
    </row>
    <row r="237" spans="1:13" s="2" customFormat="1" ht="15.75">
      <c r="A237" s="68" t="s">
        <v>111</v>
      </c>
      <c r="B237" s="68" t="s">
        <v>112</v>
      </c>
      <c r="C237" s="33" t="s">
        <v>53</v>
      </c>
      <c r="D237" s="3" t="s">
        <v>54</v>
      </c>
      <c r="E237" s="4">
        <v>732.2</v>
      </c>
      <c r="F237" s="4">
        <v>785.2</v>
      </c>
      <c r="G237" s="4">
        <v>654.3</v>
      </c>
      <c r="H237" s="4">
        <v>682.2</v>
      </c>
      <c r="I237" s="4">
        <f t="shared" si="24"/>
        <v>27.90000000000009</v>
      </c>
      <c r="J237" s="4">
        <f t="shared" si="29"/>
        <v>104.26409903713893</v>
      </c>
      <c r="K237" s="4">
        <f t="shared" si="30"/>
        <v>86.8823229750382</v>
      </c>
      <c r="L237" s="4">
        <f t="shared" si="32"/>
        <v>-50</v>
      </c>
      <c r="M237" s="4">
        <f t="shared" si="31"/>
        <v>93.17126468178093</v>
      </c>
    </row>
    <row r="238" spans="1:13" s="2" customFormat="1" ht="63" hidden="1">
      <c r="A238" s="68"/>
      <c r="B238" s="68"/>
      <c r="C238" s="33" t="s">
        <v>14</v>
      </c>
      <c r="D238" s="3" t="s">
        <v>15</v>
      </c>
      <c r="E238" s="4"/>
      <c r="F238" s="4"/>
      <c r="G238" s="4"/>
      <c r="H238" s="4"/>
      <c r="I238" s="4">
        <f t="shared" si="24"/>
        <v>0</v>
      </c>
      <c r="J238" s="4" t="e">
        <f>H238/G238*100</f>
        <v>#DIV/0!</v>
      </c>
      <c r="K238" s="4" t="e">
        <f>H238/F238*100</f>
        <v>#DIV/0!</v>
      </c>
      <c r="L238" s="4">
        <f t="shared" si="32"/>
        <v>0</v>
      </c>
      <c r="M238" s="4"/>
    </row>
    <row r="239" spans="1:13" ht="31.5">
      <c r="A239" s="68"/>
      <c r="B239" s="68"/>
      <c r="C239" s="33" t="s">
        <v>18</v>
      </c>
      <c r="D239" s="35" t="s">
        <v>19</v>
      </c>
      <c r="E239" s="3">
        <v>3578.2</v>
      </c>
      <c r="F239" s="3">
        <v>0</v>
      </c>
      <c r="G239" s="3">
        <v>0</v>
      </c>
      <c r="H239" s="3">
        <v>2762.8</v>
      </c>
      <c r="I239" s="3">
        <f t="shared" si="24"/>
        <v>2762.8</v>
      </c>
      <c r="J239" s="4"/>
      <c r="K239" s="4"/>
      <c r="L239" s="3">
        <f t="shared" si="32"/>
        <v>-815.3999999999996</v>
      </c>
      <c r="M239" s="3">
        <f>H239/E239*100</f>
        <v>77.2120060365547</v>
      </c>
    </row>
    <row r="240" spans="1:13" ht="15.75">
      <c r="A240" s="68"/>
      <c r="B240" s="68"/>
      <c r="C240" s="33" t="s">
        <v>22</v>
      </c>
      <c r="D240" s="35" t="s">
        <v>23</v>
      </c>
      <c r="E240" s="3">
        <v>1536</v>
      </c>
      <c r="F240" s="3">
        <v>0</v>
      </c>
      <c r="G240" s="3">
        <v>0</v>
      </c>
      <c r="H240" s="3">
        <v>211.2</v>
      </c>
      <c r="I240" s="3">
        <f t="shared" si="24"/>
        <v>211.2</v>
      </c>
      <c r="J240" s="4"/>
      <c r="K240" s="4"/>
      <c r="L240" s="3">
        <f t="shared" si="32"/>
        <v>-1324.8</v>
      </c>
      <c r="M240" s="3">
        <f>H240/E240*100</f>
        <v>13.749999999999998</v>
      </c>
    </row>
    <row r="241" spans="1:13" ht="15.75" hidden="1">
      <c r="A241" s="68"/>
      <c r="B241" s="68"/>
      <c r="C241" s="33" t="s">
        <v>24</v>
      </c>
      <c r="D241" s="35" t="s">
        <v>25</v>
      </c>
      <c r="E241" s="3"/>
      <c r="F241" s="3">
        <v>0</v>
      </c>
      <c r="G241" s="3">
        <v>0</v>
      </c>
      <c r="H241" s="3"/>
      <c r="I241" s="3">
        <f t="shared" si="24"/>
        <v>0</v>
      </c>
      <c r="J241" s="4"/>
      <c r="K241" s="4"/>
      <c r="L241" s="3">
        <f t="shared" si="32"/>
        <v>0</v>
      </c>
      <c r="M241" s="3" t="e">
        <f>H241/E241*100</f>
        <v>#DIV/0!</v>
      </c>
    </row>
    <row r="242" spans="1:13" ht="15.75" hidden="1">
      <c r="A242" s="68"/>
      <c r="B242" s="68"/>
      <c r="C242" s="33" t="s">
        <v>26</v>
      </c>
      <c r="D242" s="35" t="s">
        <v>27</v>
      </c>
      <c r="E242" s="3"/>
      <c r="F242" s="3"/>
      <c r="G242" s="3"/>
      <c r="H242" s="3">
        <v>0</v>
      </c>
      <c r="I242" s="3">
        <f t="shared" si="24"/>
        <v>0</v>
      </c>
      <c r="J242" s="4"/>
      <c r="K242" s="4"/>
      <c r="L242" s="3">
        <f t="shared" si="32"/>
        <v>0</v>
      </c>
      <c r="M242" s="3"/>
    </row>
    <row r="243" spans="1:13" ht="31.5" hidden="1">
      <c r="A243" s="68"/>
      <c r="B243" s="68"/>
      <c r="C243" s="33" t="s">
        <v>49</v>
      </c>
      <c r="D243" s="35" t="s">
        <v>50</v>
      </c>
      <c r="E243" s="3"/>
      <c r="F243" s="10">
        <v>0</v>
      </c>
      <c r="G243" s="10">
        <v>0</v>
      </c>
      <c r="H243" s="3">
        <v>0</v>
      </c>
      <c r="I243" s="3">
        <f t="shared" si="24"/>
        <v>0</v>
      </c>
      <c r="J243" s="4"/>
      <c r="K243" s="4"/>
      <c r="L243" s="3">
        <f t="shared" si="32"/>
        <v>0</v>
      </c>
      <c r="M243" s="3"/>
    </row>
    <row r="244" spans="1:13" ht="47.25">
      <c r="A244" s="68"/>
      <c r="B244" s="68"/>
      <c r="C244" s="33" t="s">
        <v>32</v>
      </c>
      <c r="D244" s="35" t="s">
        <v>33</v>
      </c>
      <c r="E244" s="3">
        <v>-0.8</v>
      </c>
      <c r="F244" s="3">
        <v>0</v>
      </c>
      <c r="G244" s="3">
        <v>0</v>
      </c>
      <c r="H244" s="3">
        <v>0</v>
      </c>
      <c r="I244" s="3">
        <f t="shared" si="24"/>
        <v>0</v>
      </c>
      <c r="J244" s="4"/>
      <c r="K244" s="4"/>
      <c r="L244" s="3">
        <f t="shared" si="32"/>
        <v>0.8</v>
      </c>
      <c r="M244" s="3">
        <f>H244/E244*100</f>
        <v>0</v>
      </c>
    </row>
    <row r="245" spans="1:13" s="2" customFormat="1" ht="15.75">
      <c r="A245" s="68"/>
      <c r="B245" s="68"/>
      <c r="C245" s="39"/>
      <c r="D245" s="37" t="s">
        <v>34</v>
      </c>
      <c r="E245" s="7">
        <f>SUM(E237:E244)</f>
        <v>5845.599999999999</v>
      </c>
      <c r="F245" s="7">
        <f>SUM(F237:F244)</f>
        <v>785.2</v>
      </c>
      <c r="G245" s="7">
        <f>SUM(G237:G244)</f>
        <v>654.3</v>
      </c>
      <c r="H245" s="7">
        <f>SUM(H237:H244)</f>
        <v>3656.2</v>
      </c>
      <c r="I245" s="7">
        <f t="shared" si="24"/>
        <v>3001.8999999999996</v>
      </c>
      <c r="J245" s="7">
        <f>H245/G245*100</f>
        <v>558.7956594834174</v>
      </c>
      <c r="K245" s="7">
        <f>H245/F245*100</f>
        <v>465.6393275598573</v>
      </c>
      <c r="L245" s="7">
        <f t="shared" si="32"/>
        <v>-2189.3999999999996</v>
      </c>
      <c r="M245" s="7">
        <f>H245/E245*100</f>
        <v>62.54618858628712</v>
      </c>
    </row>
    <row r="246" spans="1:13" s="2" customFormat="1" ht="15.75" hidden="1">
      <c r="A246" s="68" t="s">
        <v>113</v>
      </c>
      <c r="B246" s="68" t="s">
        <v>114</v>
      </c>
      <c r="C246" s="33" t="s">
        <v>53</v>
      </c>
      <c r="D246" s="3" t="s">
        <v>54</v>
      </c>
      <c r="E246" s="4"/>
      <c r="F246" s="4"/>
      <c r="G246" s="4"/>
      <c r="H246" s="4"/>
      <c r="I246" s="4">
        <f t="shared" si="24"/>
        <v>0</v>
      </c>
      <c r="J246" s="4"/>
      <c r="K246" s="4"/>
      <c r="L246" s="4">
        <f t="shared" si="32"/>
        <v>0</v>
      </c>
      <c r="M246" s="4"/>
    </row>
    <row r="247" spans="1:13" s="2" customFormat="1" ht="110.25">
      <c r="A247" s="68"/>
      <c r="B247" s="68"/>
      <c r="C247" s="33" t="s">
        <v>65</v>
      </c>
      <c r="D247" s="35" t="s">
        <v>66</v>
      </c>
      <c r="E247" s="4">
        <v>6.6</v>
      </c>
      <c r="F247" s="4">
        <v>0</v>
      </c>
      <c r="G247" s="4">
        <v>0</v>
      </c>
      <c r="H247" s="4">
        <v>0</v>
      </c>
      <c r="I247" s="4">
        <f t="shared" si="24"/>
        <v>0</v>
      </c>
      <c r="J247" s="4"/>
      <c r="K247" s="4"/>
      <c r="L247" s="4">
        <f t="shared" si="32"/>
        <v>-6.6</v>
      </c>
      <c r="M247" s="4">
        <f>H247/E247*100</f>
        <v>0</v>
      </c>
    </row>
    <row r="248" spans="1:13" s="2" customFormat="1" ht="31.5">
      <c r="A248" s="68"/>
      <c r="B248" s="68"/>
      <c r="C248" s="33" t="s">
        <v>18</v>
      </c>
      <c r="D248" s="35" t="s">
        <v>19</v>
      </c>
      <c r="E248" s="4">
        <v>757.1</v>
      </c>
      <c r="F248" s="4">
        <v>0</v>
      </c>
      <c r="G248" s="4">
        <v>0</v>
      </c>
      <c r="H248" s="4">
        <v>133.6</v>
      </c>
      <c r="I248" s="4">
        <f t="shared" si="24"/>
        <v>133.6</v>
      </c>
      <c r="J248" s="4"/>
      <c r="K248" s="4"/>
      <c r="L248" s="4">
        <f t="shared" si="32"/>
        <v>-623.5</v>
      </c>
      <c r="M248" s="4">
        <f>H248/E248*100</f>
        <v>17.646281865011225</v>
      </c>
    </row>
    <row r="249" spans="1:13" s="2" customFormat="1" ht="94.5">
      <c r="A249" s="68"/>
      <c r="B249" s="68"/>
      <c r="C249" s="34" t="s">
        <v>67</v>
      </c>
      <c r="D249" s="3" t="s">
        <v>68</v>
      </c>
      <c r="E249" s="4">
        <v>7.2</v>
      </c>
      <c r="F249" s="4">
        <v>0</v>
      </c>
      <c r="G249" s="4">
        <v>0</v>
      </c>
      <c r="H249" s="4">
        <v>0</v>
      </c>
      <c r="I249" s="4">
        <f t="shared" si="24"/>
        <v>0</v>
      </c>
      <c r="J249" s="4"/>
      <c r="K249" s="4"/>
      <c r="L249" s="4">
        <f t="shared" si="32"/>
        <v>-7.2</v>
      </c>
      <c r="M249" s="4">
        <f aca="true" t="shared" si="33" ref="M249:M254">H249/E249*100</f>
        <v>0</v>
      </c>
    </row>
    <row r="250" spans="1:13" s="2" customFormat="1" ht="15.75">
      <c r="A250" s="68"/>
      <c r="B250" s="68"/>
      <c r="C250" s="33" t="s">
        <v>22</v>
      </c>
      <c r="D250" s="35" t="s">
        <v>23</v>
      </c>
      <c r="E250" s="4">
        <v>1076.9</v>
      </c>
      <c r="F250" s="4">
        <v>0</v>
      </c>
      <c r="G250" s="4">
        <v>0</v>
      </c>
      <c r="H250" s="4">
        <v>64.1</v>
      </c>
      <c r="I250" s="4">
        <f t="shared" si="24"/>
        <v>64.1</v>
      </c>
      <c r="J250" s="4"/>
      <c r="K250" s="4"/>
      <c r="L250" s="4">
        <f t="shared" si="32"/>
        <v>-1012.8000000000001</v>
      </c>
      <c r="M250" s="4">
        <f t="shared" si="33"/>
        <v>5.952270405794409</v>
      </c>
    </row>
    <row r="251" spans="1:13" s="2" customFormat="1" ht="15.75">
      <c r="A251" s="68"/>
      <c r="B251" s="68"/>
      <c r="C251" s="33" t="s">
        <v>24</v>
      </c>
      <c r="D251" s="35" t="s">
        <v>25</v>
      </c>
      <c r="E251" s="4">
        <v>2</v>
      </c>
      <c r="F251" s="4">
        <v>0</v>
      </c>
      <c r="G251" s="4">
        <v>0</v>
      </c>
      <c r="H251" s="4">
        <v>0</v>
      </c>
      <c r="I251" s="4">
        <f t="shared" si="24"/>
        <v>0</v>
      </c>
      <c r="J251" s="4"/>
      <c r="K251" s="4"/>
      <c r="L251" s="4">
        <f t="shared" si="32"/>
        <v>-2</v>
      </c>
      <c r="M251" s="4"/>
    </row>
    <row r="252" spans="1:13" s="2" customFormat="1" ht="15.75" hidden="1">
      <c r="A252" s="68"/>
      <c r="B252" s="68"/>
      <c r="C252" s="33" t="s">
        <v>26</v>
      </c>
      <c r="D252" s="35" t="s">
        <v>27</v>
      </c>
      <c r="E252" s="4"/>
      <c r="F252" s="7"/>
      <c r="G252" s="7"/>
      <c r="H252" s="4"/>
      <c r="I252" s="4">
        <f t="shared" si="24"/>
        <v>0</v>
      </c>
      <c r="J252" s="4"/>
      <c r="K252" s="4"/>
      <c r="L252" s="4">
        <f t="shared" si="32"/>
        <v>0</v>
      </c>
      <c r="M252" s="4"/>
    </row>
    <row r="253" spans="1:13" ht="31.5">
      <c r="A253" s="68"/>
      <c r="B253" s="68"/>
      <c r="C253" s="33" t="s">
        <v>28</v>
      </c>
      <c r="D253" s="36" t="s">
        <v>29</v>
      </c>
      <c r="E253" s="4">
        <v>4220.9</v>
      </c>
      <c r="F253" s="4">
        <v>84119.8</v>
      </c>
      <c r="G253" s="4">
        <v>70486.7</v>
      </c>
      <c r="H253" s="4">
        <v>70486.7</v>
      </c>
      <c r="I253" s="4">
        <f t="shared" si="24"/>
        <v>0</v>
      </c>
      <c r="J253" s="4">
        <f>H253/G253*100</f>
        <v>100</v>
      </c>
      <c r="K253" s="4">
        <f>H253/F253*100</f>
        <v>83.79323298438655</v>
      </c>
      <c r="L253" s="4">
        <f t="shared" si="32"/>
        <v>66265.8</v>
      </c>
      <c r="M253" s="4">
        <f t="shared" si="33"/>
        <v>1669.9447985026889</v>
      </c>
    </row>
    <row r="254" spans="1:13" ht="31.5" hidden="1">
      <c r="A254" s="68"/>
      <c r="B254" s="68"/>
      <c r="C254" s="33" t="s">
        <v>49</v>
      </c>
      <c r="D254" s="35" t="s">
        <v>50</v>
      </c>
      <c r="E254" s="4"/>
      <c r="F254" s="4"/>
      <c r="G254" s="4"/>
      <c r="H254" s="4"/>
      <c r="I254" s="4">
        <f t="shared" si="24"/>
        <v>0</v>
      </c>
      <c r="J254" s="4" t="e">
        <f>H254/G254*100</f>
        <v>#DIV/0!</v>
      </c>
      <c r="K254" s="4"/>
      <c r="L254" s="4">
        <f t="shared" si="32"/>
        <v>0</v>
      </c>
      <c r="M254" s="4" t="e">
        <f t="shared" si="33"/>
        <v>#DIV/0!</v>
      </c>
    </row>
    <row r="255" spans="1:13" ht="15.75">
      <c r="A255" s="68"/>
      <c r="B255" s="68"/>
      <c r="C255" s="33" t="s">
        <v>30</v>
      </c>
      <c r="D255" s="35" t="s">
        <v>31</v>
      </c>
      <c r="E255" s="4">
        <v>0</v>
      </c>
      <c r="F255" s="4">
        <v>83189.5</v>
      </c>
      <c r="G255" s="4">
        <f>41247.8+41941.7</f>
        <v>83189.5</v>
      </c>
      <c r="H255" s="4">
        <v>83189.5</v>
      </c>
      <c r="I255" s="4">
        <f t="shared" si="24"/>
        <v>0</v>
      </c>
      <c r="J255" s="4">
        <f>H255/G255*100</f>
        <v>100</v>
      </c>
      <c r="K255" s="4">
        <f>H255/F255*100</f>
        <v>100</v>
      </c>
      <c r="L255" s="4">
        <f t="shared" si="32"/>
        <v>83189.5</v>
      </c>
      <c r="M255" s="4"/>
    </row>
    <row r="256" spans="1:13" ht="78.75">
      <c r="A256" s="68"/>
      <c r="B256" s="68"/>
      <c r="C256" s="33" t="s">
        <v>61</v>
      </c>
      <c r="D256" s="40" t="s">
        <v>62</v>
      </c>
      <c r="E256" s="4">
        <v>1205.3</v>
      </c>
      <c r="F256" s="4">
        <v>0</v>
      </c>
      <c r="G256" s="4">
        <v>0</v>
      </c>
      <c r="H256" s="4">
        <v>765.8</v>
      </c>
      <c r="I256" s="4">
        <f t="shared" si="24"/>
        <v>765.8</v>
      </c>
      <c r="J256" s="4"/>
      <c r="K256" s="4"/>
      <c r="L256" s="4">
        <f t="shared" si="32"/>
        <v>-439.5</v>
      </c>
      <c r="M256" s="4">
        <f>H256/E256*100</f>
        <v>63.53604911640255</v>
      </c>
    </row>
    <row r="257" spans="1:13" ht="47.25">
      <c r="A257" s="68"/>
      <c r="B257" s="68"/>
      <c r="C257" s="33" t="s">
        <v>32</v>
      </c>
      <c r="D257" s="35" t="s">
        <v>33</v>
      </c>
      <c r="E257" s="4">
        <v>-15.1</v>
      </c>
      <c r="F257" s="4">
        <v>0</v>
      </c>
      <c r="G257" s="4">
        <v>0</v>
      </c>
      <c r="H257" s="4">
        <v>-18.1</v>
      </c>
      <c r="I257" s="4">
        <f t="shared" si="24"/>
        <v>-18.1</v>
      </c>
      <c r="J257" s="4"/>
      <c r="K257" s="4"/>
      <c r="L257" s="4">
        <f t="shared" si="32"/>
        <v>-3.0000000000000018</v>
      </c>
      <c r="M257" s="4">
        <f>H257/E257*100</f>
        <v>119.86754966887419</v>
      </c>
    </row>
    <row r="258" spans="1:13" s="2" customFormat="1" ht="15.75">
      <c r="A258" s="68"/>
      <c r="B258" s="68"/>
      <c r="C258" s="39"/>
      <c r="D258" s="37" t="s">
        <v>34</v>
      </c>
      <c r="E258" s="7">
        <f>SUM(E246:E257)</f>
        <v>7260.9</v>
      </c>
      <c r="F258" s="7">
        <f>SUM(F246:F257)</f>
        <v>167309.3</v>
      </c>
      <c r="G258" s="7">
        <f>SUM(G246:G257)</f>
        <v>153676.2</v>
      </c>
      <c r="H258" s="7">
        <f>SUM(H246:H257)</f>
        <v>154621.59999999998</v>
      </c>
      <c r="I258" s="7">
        <f t="shared" si="24"/>
        <v>945.3999999999651</v>
      </c>
      <c r="J258" s="7">
        <f>H258/G258*100</f>
        <v>100.61518959995104</v>
      </c>
      <c r="K258" s="7">
        <f>H258/F258*100</f>
        <v>92.41661999661703</v>
      </c>
      <c r="L258" s="7">
        <f t="shared" si="32"/>
        <v>147360.69999999998</v>
      </c>
      <c r="M258" s="7">
        <f>H258/E258*100</f>
        <v>2129.5101158258617</v>
      </c>
    </row>
    <row r="259" spans="1:13" s="2" customFormat="1" ht="31.5">
      <c r="A259" s="76">
        <v>977</v>
      </c>
      <c r="B259" s="68" t="s">
        <v>115</v>
      </c>
      <c r="C259" s="33" t="s">
        <v>18</v>
      </c>
      <c r="D259" s="35" t="s">
        <v>19</v>
      </c>
      <c r="E259" s="4">
        <v>147.3</v>
      </c>
      <c r="F259" s="4">
        <v>0</v>
      </c>
      <c r="G259" s="4">
        <v>0</v>
      </c>
      <c r="H259" s="4">
        <v>135.2</v>
      </c>
      <c r="I259" s="4">
        <f t="shared" si="24"/>
        <v>135.2</v>
      </c>
      <c r="J259" s="4"/>
      <c r="K259" s="4"/>
      <c r="L259" s="4">
        <f t="shared" si="32"/>
        <v>-12.100000000000023</v>
      </c>
      <c r="M259" s="4">
        <f>H259/E259*100</f>
        <v>91.78547182620501</v>
      </c>
    </row>
    <row r="260" spans="1:13" s="2" customFormat="1" ht="15.75">
      <c r="A260" s="76"/>
      <c r="B260" s="68"/>
      <c r="C260" s="33" t="s">
        <v>22</v>
      </c>
      <c r="D260" s="35" t="s">
        <v>23</v>
      </c>
      <c r="E260" s="4">
        <v>111</v>
      </c>
      <c r="F260" s="4">
        <v>0</v>
      </c>
      <c r="G260" s="4">
        <v>0</v>
      </c>
      <c r="H260" s="4">
        <v>36.5</v>
      </c>
      <c r="I260" s="4">
        <f t="shared" si="24"/>
        <v>36.5</v>
      </c>
      <c r="J260" s="4"/>
      <c r="K260" s="4"/>
      <c r="L260" s="4">
        <f t="shared" si="32"/>
        <v>-74.5</v>
      </c>
      <c r="M260" s="4">
        <f aca="true" t="shared" si="34" ref="M260:M273">H260/E260*100</f>
        <v>32.88288288288289</v>
      </c>
    </row>
    <row r="261" spans="1:13" s="2" customFormat="1" ht="15.75" hidden="1">
      <c r="A261" s="76"/>
      <c r="B261" s="68"/>
      <c r="C261" s="33" t="s">
        <v>24</v>
      </c>
      <c r="D261" s="35" t="s">
        <v>25</v>
      </c>
      <c r="E261" s="4">
        <v>0</v>
      </c>
      <c r="F261" s="4"/>
      <c r="G261" s="4"/>
      <c r="H261" s="4"/>
      <c r="I261" s="4">
        <f t="shared" si="24"/>
        <v>0</v>
      </c>
      <c r="J261" s="4"/>
      <c r="K261" s="4"/>
      <c r="L261" s="4">
        <f t="shared" si="32"/>
        <v>0</v>
      </c>
      <c r="M261" s="4"/>
    </row>
    <row r="262" spans="1:13" s="2" customFormat="1" ht="15.75">
      <c r="A262" s="76"/>
      <c r="B262" s="68"/>
      <c r="C262" s="63"/>
      <c r="D262" s="37" t="s">
        <v>34</v>
      </c>
      <c r="E262" s="7">
        <f>SUM(E259:E261)</f>
        <v>258.3</v>
      </c>
      <c r="F262" s="7">
        <f>SUM(F259:F261)</f>
        <v>0</v>
      </c>
      <c r="G262" s="7">
        <f>SUM(G259:G261)</f>
        <v>0</v>
      </c>
      <c r="H262" s="7">
        <f>SUM(H259:H261)</f>
        <v>171.7</v>
      </c>
      <c r="I262" s="7">
        <f t="shared" si="24"/>
        <v>171.7</v>
      </c>
      <c r="J262" s="7"/>
      <c r="K262" s="7"/>
      <c r="L262" s="7">
        <f t="shared" si="32"/>
        <v>-86.60000000000002</v>
      </c>
      <c r="M262" s="7">
        <f t="shared" si="34"/>
        <v>66.47309330236159</v>
      </c>
    </row>
    <row r="263" spans="1:13" s="2" customFormat="1" ht="15.75">
      <c r="A263" s="81">
        <v>978</v>
      </c>
      <c r="B263" s="78" t="s">
        <v>116</v>
      </c>
      <c r="C263" s="33" t="s">
        <v>24</v>
      </c>
      <c r="D263" s="35" t="s">
        <v>25</v>
      </c>
      <c r="E263" s="9">
        <v>0.6</v>
      </c>
      <c r="F263" s="9">
        <v>0</v>
      </c>
      <c r="G263" s="9">
        <v>0</v>
      </c>
      <c r="H263" s="9">
        <v>18.8</v>
      </c>
      <c r="I263" s="9">
        <f t="shared" si="24"/>
        <v>18.8</v>
      </c>
      <c r="J263" s="4"/>
      <c r="K263" s="7"/>
      <c r="L263" s="9">
        <f t="shared" si="32"/>
        <v>18.2</v>
      </c>
      <c r="M263" s="4">
        <f t="shared" si="34"/>
        <v>3133.3333333333335</v>
      </c>
    </row>
    <row r="264" spans="1:13" s="2" customFormat="1" ht="15.75" hidden="1">
      <c r="A264" s="82"/>
      <c r="B264" s="79"/>
      <c r="C264" s="33" t="s">
        <v>26</v>
      </c>
      <c r="D264" s="35" t="s">
        <v>27</v>
      </c>
      <c r="E264" s="4"/>
      <c r="F264" s="4"/>
      <c r="G264" s="4"/>
      <c r="H264" s="4"/>
      <c r="I264" s="7">
        <f t="shared" si="24"/>
        <v>0</v>
      </c>
      <c r="J264" s="4"/>
      <c r="K264" s="4"/>
      <c r="L264" s="4">
        <f t="shared" si="32"/>
        <v>0</v>
      </c>
      <c r="M264" s="4"/>
    </row>
    <row r="265" spans="1:13" s="2" customFormat="1" ht="15.75">
      <c r="A265" s="82"/>
      <c r="B265" s="79"/>
      <c r="C265" s="33"/>
      <c r="D265" s="37" t="s">
        <v>39</v>
      </c>
      <c r="E265" s="7">
        <f>SUM(E263:E264)</f>
        <v>0.6</v>
      </c>
      <c r="F265" s="7">
        <f>SUM(F263:F264)</f>
        <v>0</v>
      </c>
      <c r="G265" s="7">
        <f>SUM(G263:G264)</f>
        <v>0</v>
      </c>
      <c r="H265" s="7">
        <f>SUM(H263:H264)</f>
        <v>18.8</v>
      </c>
      <c r="I265" s="7">
        <f t="shared" si="24"/>
        <v>18.8</v>
      </c>
      <c r="J265" s="4"/>
      <c r="K265" s="7"/>
      <c r="L265" s="7">
        <f t="shared" si="32"/>
        <v>18.2</v>
      </c>
      <c r="M265" s="7">
        <f t="shared" si="34"/>
        <v>3133.3333333333335</v>
      </c>
    </row>
    <row r="266" spans="1:13" s="2" customFormat="1" ht="15.75" hidden="1">
      <c r="A266" s="82"/>
      <c r="B266" s="79"/>
      <c r="C266" s="33" t="s">
        <v>22</v>
      </c>
      <c r="D266" s="35" t="s">
        <v>23</v>
      </c>
      <c r="E266" s="4"/>
      <c r="F266" s="4"/>
      <c r="G266" s="4"/>
      <c r="H266" s="7"/>
      <c r="I266" s="7">
        <f t="shared" si="24"/>
        <v>0</v>
      </c>
      <c r="J266" s="4"/>
      <c r="K266" s="7"/>
      <c r="L266" s="7">
        <f t="shared" si="32"/>
        <v>0</v>
      </c>
      <c r="M266" s="4"/>
    </row>
    <row r="267" spans="1:13" s="2" customFormat="1" ht="15.75" hidden="1">
      <c r="A267" s="82"/>
      <c r="B267" s="79"/>
      <c r="C267" s="63"/>
      <c r="D267" s="37" t="s">
        <v>44</v>
      </c>
      <c r="E267" s="7">
        <f>SUM(E266)</f>
        <v>0</v>
      </c>
      <c r="F267" s="7">
        <f>SUM(F266)</f>
        <v>0</v>
      </c>
      <c r="G267" s="7">
        <f>SUM(G266)</f>
        <v>0</v>
      </c>
      <c r="H267" s="7">
        <f>SUM(H266)</f>
        <v>0</v>
      </c>
      <c r="I267" s="7">
        <f aca="true" t="shared" si="35" ref="I267:I303">H267-G267</f>
        <v>0</v>
      </c>
      <c r="J267" s="4"/>
      <c r="K267" s="7"/>
      <c r="L267" s="7">
        <f t="shared" si="32"/>
        <v>0</v>
      </c>
      <c r="M267" s="4"/>
    </row>
    <row r="268" spans="1:13" s="2" customFormat="1" ht="15.75">
      <c r="A268" s="83"/>
      <c r="B268" s="80"/>
      <c r="C268" s="63"/>
      <c r="D268" s="37" t="s">
        <v>34</v>
      </c>
      <c r="E268" s="7">
        <f>E265+E267</f>
        <v>0.6</v>
      </c>
      <c r="F268" s="7">
        <f>F265+F267</f>
        <v>0</v>
      </c>
      <c r="G268" s="7">
        <f>G265+G267</f>
        <v>0</v>
      </c>
      <c r="H268" s="7">
        <f>H265+H267</f>
        <v>18.8</v>
      </c>
      <c r="I268" s="7">
        <f t="shared" si="35"/>
        <v>18.8</v>
      </c>
      <c r="J268" s="4"/>
      <c r="K268" s="4"/>
      <c r="L268" s="7">
        <f t="shared" si="32"/>
        <v>18.2</v>
      </c>
      <c r="M268" s="7">
        <f t="shared" si="34"/>
        <v>3133.3333333333335</v>
      </c>
    </row>
    <row r="269" spans="1:13" s="2" customFormat="1" ht="31.5">
      <c r="A269" s="76">
        <v>985</v>
      </c>
      <c r="B269" s="68" t="s">
        <v>117</v>
      </c>
      <c r="C269" s="33" t="s">
        <v>18</v>
      </c>
      <c r="D269" s="35" t="s">
        <v>19</v>
      </c>
      <c r="E269" s="4">
        <v>6.9</v>
      </c>
      <c r="F269" s="4">
        <v>0</v>
      </c>
      <c r="G269" s="4">
        <v>0</v>
      </c>
      <c r="H269" s="4">
        <v>5.1</v>
      </c>
      <c r="I269" s="4">
        <f t="shared" si="35"/>
        <v>5.1</v>
      </c>
      <c r="J269" s="4"/>
      <c r="K269" s="4"/>
      <c r="L269" s="4">
        <f t="shared" si="32"/>
        <v>-1.8000000000000007</v>
      </c>
      <c r="M269" s="4">
        <f t="shared" si="34"/>
        <v>73.91304347826086</v>
      </c>
    </row>
    <row r="270" spans="1:13" s="2" customFormat="1" ht="15.75">
      <c r="A270" s="76"/>
      <c r="B270" s="68"/>
      <c r="C270" s="33" t="s">
        <v>22</v>
      </c>
      <c r="D270" s="35" t="s">
        <v>23</v>
      </c>
      <c r="E270" s="4">
        <v>41.3</v>
      </c>
      <c r="F270" s="4">
        <v>0</v>
      </c>
      <c r="G270" s="4">
        <v>0</v>
      </c>
      <c r="H270" s="4">
        <v>3.5</v>
      </c>
      <c r="I270" s="4">
        <f t="shared" si="35"/>
        <v>3.5</v>
      </c>
      <c r="J270" s="4"/>
      <c r="K270" s="4"/>
      <c r="L270" s="4">
        <f t="shared" si="32"/>
        <v>-37.8</v>
      </c>
      <c r="M270" s="4">
        <f t="shared" si="34"/>
        <v>8.474576271186441</v>
      </c>
    </row>
    <row r="271" spans="1:13" s="2" customFormat="1" ht="15.75" hidden="1">
      <c r="A271" s="76"/>
      <c r="B271" s="68"/>
      <c r="C271" s="33" t="s">
        <v>24</v>
      </c>
      <c r="D271" s="35" t="s">
        <v>25</v>
      </c>
      <c r="E271" s="4"/>
      <c r="F271" s="4"/>
      <c r="G271" s="4"/>
      <c r="H271" s="4"/>
      <c r="I271" s="4">
        <f t="shared" si="35"/>
        <v>0</v>
      </c>
      <c r="J271" s="4"/>
      <c r="K271" s="4"/>
      <c r="L271" s="4">
        <f>H271-E271</f>
        <v>0</v>
      </c>
      <c r="M271" s="4" t="e">
        <f t="shared" si="34"/>
        <v>#DIV/0!</v>
      </c>
    </row>
    <row r="272" spans="1:13" s="2" customFormat="1" ht="15.75">
      <c r="A272" s="76"/>
      <c r="B272" s="68"/>
      <c r="C272" s="33" t="s">
        <v>30</v>
      </c>
      <c r="D272" s="35" t="s">
        <v>31</v>
      </c>
      <c r="E272" s="4">
        <v>0</v>
      </c>
      <c r="F272" s="4">
        <v>100</v>
      </c>
      <c r="G272" s="4">
        <v>100</v>
      </c>
      <c r="H272" s="4">
        <v>100</v>
      </c>
      <c r="I272" s="4">
        <f t="shared" si="35"/>
        <v>0</v>
      </c>
      <c r="J272" s="4">
        <f>H272/G272*100</f>
        <v>100</v>
      </c>
      <c r="K272" s="4">
        <f>H272/F272*100</f>
        <v>100</v>
      </c>
      <c r="L272" s="4">
        <f>H272-E272</f>
        <v>100</v>
      </c>
      <c r="M272" s="4"/>
    </row>
    <row r="273" spans="1:13" s="2" customFormat="1" ht="15.75">
      <c r="A273" s="76"/>
      <c r="B273" s="68"/>
      <c r="C273" s="39"/>
      <c r="D273" s="37" t="s">
        <v>34</v>
      </c>
      <c r="E273" s="7">
        <f>SUM(E269:E272)</f>
        <v>48.199999999999996</v>
      </c>
      <c r="F273" s="7">
        <f>SUM(F269:F272)</f>
        <v>100</v>
      </c>
      <c r="G273" s="7">
        <f>SUM(G269:G272)</f>
        <v>100</v>
      </c>
      <c r="H273" s="7">
        <f>SUM(H269:H272)</f>
        <v>108.6</v>
      </c>
      <c r="I273" s="7">
        <f t="shared" si="35"/>
        <v>8.599999999999994</v>
      </c>
      <c r="J273" s="7">
        <f>H273/G273*100</f>
        <v>108.59999999999998</v>
      </c>
      <c r="K273" s="7">
        <f>H273/F273*100</f>
        <v>108.59999999999998</v>
      </c>
      <c r="L273" s="7">
        <f t="shared" si="32"/>
        <v>60.4</v>
      </c>
      <c r="M273" s="7">
        <f t="shared" si="34"/>
        <v>225.31120331950208</v>
      </c>
    </row>
    <row r="274" spans="1:13" s="2" customFormat="1" ht="110.25" hidden="1">
      <c r="A274" s="68" t="s">
        <v>118</v>
      </c>
      <c r="B274" s="68" t="s">
        <v>119</v>
      </c>
      <c r="C274" s="33" t="s">
        <v>65</v>
      </c>
      <c r="D274" s="35" t="s">
        <v>66</v>
      </c>
      <c r="E274" s="9"/>
      <c r="F274" s="9">
        <v>0</v>
      </c>
      <c r="G274" s="9">
        <v>0</v>
      </c>
      <c r="H274" s="4">
        <v>0</v>
      </c>
      <c r="I274" s="4">
        <f t="shared" si="35"/>
        <v>0</v>
      </c>
      <c r="J274" s="4"/>
      <c r="K274" s="4"/>
      <c r="L274" s="4">
        <f t="shared" si="32"/>
        <v>0</v>
      </c>
      <c r="M274" s="4"/>
    </row>
    <row r="275" spans="1:13" s="2" customFormat="1" ht="94.5">
      <c r="A275" s="68"/>
      <c r="B275" s="68"/>
      <c r="C275" s="34" t="s">
        <v>16</v>
      </c>
      <c r="D275" s="35" t="s">
        <v>17</v>
      </c>
      <c r="E275" s="4">
        <v>39244.1</v>
      </c>
      <c r="F275" s="4">
        <v>56923.2</v>
      </c>
      <c r="G275" s="4">
        <v>45400</v>
      </c>
      <c r="H275" s="4">
        <v>48914.6</v>
      </c>
      <c r="I275" s="4">
        <f t="shared" si="35"/>
        <v>3514.5999999999985</v>
      </c>
      <c r="J275" s="4">
        <f>H275/G275*100</f>
        <v>107.74140969162995</v>
      </c>
      <c r="K275" s="4">
        <f>H275/F275*100</f>
        <v>85.93086825758215</v>
      </c>
      <c r="L275" s="4">
        <f t="shared" si="32"/>
        <v>9670.5</v>
      </c>
      <c r="M275" s="4">
        <f aca="true" t="shared" si="36" ref="M275:M282">H275/E275*100</f>
        <v>124.64192069635945</v>
      </c>
    </row>
    <row r="276" spans="1:13" s="2" customFormat="1" ht="31.5">
      <c r="A276" s="68"/>
      <c r="B276" s="68"/>
      <c r="C276" s="33" t="s">
        <v>18</v>
      </c>
      <c r="D276" s="35" t="s">
        <v>19</v>
      </c>
      <c r="E276" s="4">
        <v>12749.6</v>
      </c>
      <c r="F276" s="4">
        <v>0</v>
      </c>
      <c r="G276" s="4">
        <v>0</v>
      </c>
      <c r="H276" s="4">
        <v>302.1</v>
      </c>
      <c r="I276" s="4">
        <f t="shared" si="35"/>
        <v>302.1</v>
      </c>
      <c r="J276" s="4"/>
      <c r="K276" s="4"/>
      <c r="L276" s="4">
        <f t="shared" si="32"/>
        <v>-12447.5</v>
      </c>
      <c r="M276" s="4">
        <f t="shared" si="36"/>
        <v>2.3694861015247537</v>
      </c>
    </row>
    <row r="277" spans="1:13" s="2" customFormat="1" ht="31.5">
      <c r="A277" s="68"/>
      <c r="B277" s="68"/>
      <c r="C277" s="33" t="s">
        <v>120</v>
      </c>
      <c r="D277" s="35" t="s">
        <v>121</v>
      </c>
      <c r="E277" s="4">
        <v>619.3</v>
      </c>
      <c r="F277" s="4">
        <v>0</v>
      </c>
      <c r="G277" s="4">
        <v>0</v>
      </c>
      <c r="H277" s="4">
        <v>1786.8</v>
      </c>
      <c r="I277" s="4">
        <f t="shared" si="35"/>
        <v>1786.8</v>
      </c>
      <c r="J277" s="4"/>
      <c r="K277" s="4"/>
      <c r="L277" s="4">
        <f t="shared" si="32"/>
        <v>1167.5</v>
      </c>
      <c r="M277" s="4">
        <f t="shared" si="36"/>
        <v>288.5192959793315</v>
      </c>
    </row>
    <row r="278" spans="1:13" s="2" customFormat="1" ht="15.75">
      <c r="A278" s="68"/>
      <c r="B278" s="68"/>
      <c r="C278" s="33" t="s">
        <v>22</v>
      </c>
      <c r="D278" s="35" t="s">
        <v>23</v>
      </c>
      <c r="E278" s="4">
        <v>3575.7</v>
      </c>
      <c r="F278" s="4">
        <v>129</v>
      </c>
      <c r="G278" s="4">
        <v>129</v>
      </c>
      <c r="H278" s="4">
        <v>2600</v>
      </c>
      <c r="I278" s="4">
        <f t="shared" si="35"/>
        <v>2471</v>
      </c>
      <c r="J278" s="4">
        <f>H278/G278*100</f>
        <v>2015.5038759689924</v>
      </c>
      <c r="K278" s="4">
        <f>H278/F278*100</f>
        <v>2015.5038759689924</v>
      </c>
      <c r="L278" s="4">
        <f t="shared" si="32"/>
        <v>-975.6999999999998</v>
      </c>
      <c r="M278" s="4">
        <f t="shared" si="36"/>
        <v>72.71303520988897</v>
      </c>
    </row>
    <row r="279" spans="1:13" s="2" customFormat="1" ht="15.75">
      <c r="A279" s="68"/>
      <c r="B279" s="68"/>
      <c r="C279" s="33" t="s">
        <v>24</v>
      </c>
      <c r="D279" s="35" t="s">
        <v>25</v>
      </c>
      <c r="E279" s="4">
        <v>-1</v>
      </c>
      <c r="F279" s="4">
        <v>0</v>
      </c>
      <c r="G279" s="4">
        <v>0</v>
      </c>
      <c r="H279" s="4">
        <v>0</v>
      </c>
      <c r="I279" s="4">
        <f t="shared" si="35"/>
        <v>0</v>
      </c>
      <c r="J279" s="4"/>
      <c r="K279" s="4"/>
      <c r="L279" s="4">
        <f t="shared" si="32"/>
        <v>1</v>
      </c>
      <c r="M279" s="4">
        <f t="shared" si="36"/>
        <v>0</v>
      </c>
    </row>
    <row r="280" spans="1:13" s="2" customFormat="1" ht="31.5">
      <c r="A280" s="68"/>
      <c r="B280" s="68"/>
      <c r="C280" s="33" t="s">
        <v>28</v>
      </c>
      <c r="D280" s="36" t="s">
        <v>29</v>
      </c>
      <c r="E280" s="3">
        <v>158096.6</v>
      </c>
      <c r="F280" s="3">
        <v>1806412.3</v>
      </c>
      <c r="G280" s="3">
        <v>1009576.8</v>
      </c>
      <c r="H280" s="3">
        <v>877858.3</v>
      </c>
      <c r="I280" s="3">
        <f t="shared" si="35"/>
        <v>-131718.5</v>
      </c>
      <c r="J280" s="3">
        <f>H280/G280*100</f>
        <v>86.95309757514238</v>
      </c>
      <c r="K280" s="3">
        <f>H280/F280*100</f>
        <v>48.59678490896015</v>
      </c>
      <c r="L280" s="3">
        <f t="shared" si="32"/>
        <v>719761.7000000001</v>
      </c>
      <c r="M280" s="4">
        <f t="shared" si="36"/>
        <v>555.2670329406199</v>
      </c>
    </row>
    <row r="281" spans="1:13" s="2" customFormat="1" ht="31.5">
      <c r="A281" s="68"/>
      <c r="B281" s="68"/>
      <c r="C281" s="33" t="s">
        <v>49</v>
      </c>
      <c r="D281" s="35" t="s">
        <v>50</v>
      </c>
      <c r="E281" s="4">
        <v>202976.1</v>
      </c>
      <c r="F281" s="4">
        <v>339879.5</v>
      </c>
      <c r="G281" s="4">
        <v>184096.5</v>
      </c>
      <c r="H281" s="4">
        <v>129775.3</v>
      </c>
      <c r="I281" s="4">
        <f t="shared" si="35"/>
        <v>-54321.2</v>
      </c>
      <c r="J281" s="4">
        <f>H281/G281*100</f>
        <v>70.49308379029476</v>
      </c>
      <c r="K281" s="4">
        <f>H281/F281*100</f>
        <v>38.18273829401303</v>
      </c>
      <c r="L281" s="4">
        <f t="shared" si="32"/>
        <v>-73200.8</v>
      </c>
      <c r="M281" s="4">
        <f t="shared" si="36"/>
        <v>63.93624668125951</v>
      </c>
    </row>
    <row r="282" spans="1:13" s="2" customFormat="1" ht="15.75">
      <c r="A282" s="68"/>
      <c r="B282" s="68"/>
      <c r="C282" s="33" t="s">
        <v>30</v>
      </c>
      <c r="D282" s="35" t="s">
        <v>31</v>
      </c>
      <c r="E282" s="4">
        <v>18847.7</v>
      </c>
      <c r="F282" s="4">
        <v>76591</v>
      </c>
      <c r="G282" s="4">
        <v>44459</v>
      </c>
      <c r="H282" s="4">
        <v>44459</v>
      </c>
      <c r="I282" s="4">
        <f t="shared" si="35"/>
        <v>0</v>
      </c>
      <c r="J282" s="4">
        <f>H282/G282*100</f>
        <v>100</v>
      </c>
      <c r="K282" s="4">
        <f>H282/F282*100</f>
        <v>58.047290151584384</v>
      </c>
      <c r="L282" s="4">
        <f t="shared" si="32"/>
        <v>25611.3</v>
      </c>
      <c r="M282" s="4">
        <f t="shared" si="36"/>
        <v>235.88554571645344</v>
      </c>
    </row>
    <row r="283" spans="1:13" s="2" customFormat="1" ht="47.25">
      <c r="A283" s="68"/>
      <c r="B283" s="68"/>
      <c r="C283" s="33" t="s">
        <v>32</v>
      </c>
      <c r="D283" s="35" t="s">
        <v>33</v>
      </c>
      <c r="E283" s="4">
        <v>-29306.4</v>
      </c>
      <c r="F283" s="4">
        <v>0</v>
      </c>
      <c r="G283" s="4">
        <v>0</v>
      </c>
      <c r="H283" s="4">
        <v>-12369.5</v>
      </c>
      <c r="I283" s="4">
        <f t="shared" si="35"/>
        <v>-12369.5</v>
      </c>
      <c r="J283" s="4"/>
      <c r="K283" s="4"/>
      <c r="L283" s="4">
        <f t="shared" si="32"/>
        <v>16936.9</v>
      </c>
      <c r="M283" s="4">
        <f aca="true" t="shared" si="37" ref="M283:M289">H283/E283*100</f>
        <v>42.20750416291322</v>
      </c>
    </row>
    <row r="284" spans="1:13" s="2" customFormat="1" ht="15.75">
      <c r="A284" s="68"/>
      <c r="B284" s="68"/>
      <c r="C284" s="39"/>
      <c r="D284" s="37" t="s">
        <v>34</v>
      </c>
      <c r="E284" s="7">
        <f>SUM(E274:E283)</f>
        <v>406801.7</v>
      </c>
      <c r="F284" s="7">
        <f>SUM(F275:F283)</f>
        <v>2279935</v>
      </c>
      <c r="G284" s="7">
        <f>SUM(G275:G283)</f>
        <v>1283661.3</v>
      </c>
      <c r="H284" s="7">
        <f>SUM(H274:H283)</f>
        <v>1093326.6</v>
      </c>
      <c r="I284" s="7">
        <f t="shared" si="35"/>
        <v>-190334.69999999995</v>
      </c>
      <c r="J284" s="7">
        <f>H284/G284*100</f>
        <v>85.17251396454813</v>
      </c>
      <c r="K284" s="7">
        <f>H284/F284*100</f>
        <v>47.9542881704961</v>
      </c>
      <c r="L284" s="7">
        <f t="shared" si="32"/>
        <v>686524.9000000001</v>
      </c>
      <c r="M284" s="7">
        <f t="shared" si="37"/>
        <v>268.76156122258095</v>
      </c>
    </row>
    <row r="285" spans="1:13" ht="63" customHeight="1">
      <c r="A285" s="68" t="s">
        <v>122</v>
      </c>
      <c r="B285" s="68" t="s">
        <v>123</v>
      </c>
      <c r="C285" s="34" t="s">
        <v>124</v>
      </c>
      <c r="D285" s="3" t="s">
        <v>125</v>
      </c>
      <c r="E285" s="3">
        <v>294463</v>
      </c>
      <c r="F285" s="3">
        <v>415914.3</v>
      </c>
      <c r="G285" s="3">
        <v>319240</v>
      </c>
      <c r="H285" s="3">
        <v>307244.7</v>
      </c>
      <c r="I285" s="3">
        <f t="shared" si="35"/>
        <v>-11995.299999999988</v>
      </c>
      <c r="J285" s="3">
        <f>H285/G285*100</f>
        <v>96.24254479388547</v>
      </c>
      <c r="K285" s="3">
        <f>H285/F285*100</f>
        <v>73.87211740495579</v>
      </c>
      <c r="L285" s="3">
        <f t="shared" si="32"/>
        <v>12781.700000000012</v>
      </c>
      <c r="M285" s="3">
        <f t="shared" si="37"/>
        <v>104.34068117216763</v>
      </c>
    </row>
    <row r="286" spans="1:13" ht="31.5">
      <c r="A286" s="68"/>
      <c r="B286" s="68"/>
      <c r="C286" s="33" t="s">
        <v>126</v>
      </c>
      <c r="D286" s="3" t="s">
        <v>127</v>
      </c>
      <c r="E286" s="3">
        <v>70190.2</v>
      </c>
      <c r="F286" s="3">
        <v>58336.1</v>
      </c>
      <c r="G286" s="3">
        <v>15050</v>
      </c>
      <c r="H286" s="3">
        <v>8855.7</v>
      </c>
      <c r="I286" s="3">
        <f t="shared" si="35"/>
        <v>-6194.299999999999</v>
      </c>
      <c r="J286" s="3">
        <f>(I286+19100)/19100*100</f>
        <v>67.56910994764398</v>
      </c>
      <c r="K286" s="3">
        <v>0</v>
      </c>
      <c r="L286" s="3">
        <f t="shared" si="32"/>
        <v>-61334.5</v>
      </c>
      <c r="M286" s="3">
        <f t="shared" si="37"/>
        <v>12.61671857324812</v>
      </c>
    </row>
    <row r="287" spans="1:13" ht="126">
      <c r="A287" s="68"/>
      <c r="B287" s="68"/>
      <c r="C287" s="33" t="s">
        <v>88</v>
      </c>
      <c r="D287" s="3" t="s">
        <v>89</v>
      </c>
      <c r="E287" s="3">
        <v>1678.6</v>
      </c>
      <c r="F287" s="3">
        <v>1802.4</v>
      </c>
      <c r="G287" s="3">
        <v>1430</v>
      </c>
      <c r="H287" s="3">
        <v>1478.3</v>
      </c>
      <c r="I287" s="3">
        <f t="shared" si="35"/>
        <v>48.299999999999955</v>
      </c>
      <c r="J287" s="3">
        <f>H287/G287*100</f>
        <v>103.37762237762237</v>
      </c>
      <c r="K287" s="3">
        <f>H287/F287*100</f>
        <v>82.0184198845983</v>
      </c>
      <c r="L287" s="3">
        <f t="shared" si="32"/>
        <v>-200.29999999999995</v>
      </c>
      <c r="M287" s="3">
        <f t="shared" si="37"/>
        <v>88.06743715000596</v>
      </c>
    </row>
    <row r="288" spans="1:13" ht="110.25">
      <c r="A288" s="68"/>
      <c r="B288" s="68"/>
      <c r="C288" s="33" t="s">
        <v>65</v>
      </c>
      <c r="D288" s="41" t="s">
        <v>66</v>
      </c>
      <c r="E288" s="3">
        <v>275.4</v>
      </c>
      <c r="F288" s="3">
        <v>312.5</v>
      </c>
      <c r="G288" s="3">
        <v>291</v>
      </c>
      <c r="H288" s="3">
        <v>660.8</v>
      </c>
      <c r="I288" s="3">
        <f t="shared" si="35"/>
        <v>369.79999999999995</v>
      </c>
      <c r="J288" s="3">
        <f>H288/G288*100</f>
        <v>227.07903780068727</v>
      </c>
      <c r="K288" s="3">
        <f>H288/F288*100</f>
        <v>211.456</v>
      </c>
      <c r="L288" s="3">
        <f t="shared" si="32"/>
        <v>385.4</v>
      </c>
      <c r="M288" s="3">
        <f t="shared" si="37"/>
        <v>239.94190268700072</v>
      </c>
    </row>
    <row r="289" spans="1:13" ht="31.5">
      <c r="A289" s="68"/>
      <c r="B289" s="68"/>
      <c r="C289" s="33" t="s">
        <v>18</v>
      </c>
      <c r="D289" s="35" t="s">
        <v>19</v>
      </c>
      <c r="E289" s="3">
        <v>27.6</v>
      </c>
      <c r="F289" s="3">
        <v>0</v>
      </c>
      <c r="G289" s="3">
        <v>0</v>
      </c>
      <c r="H289" s="3">
        <v>101.3</v>
      </c>
      <c r="I289" s="3">
        <f t="shared" si="35"/>
        <v>101.3</v>
      </c>
      <c r="J289" s="3"/>
      <c r="K289" s="3"/>
      <c r="L289" s="3">
        <f t="shared" si="32"/>
        <v>73.69999999999999</v>
      </c>
      <c r="M289" s="3">
        <f t="shared" si="37"/>
        <v>367.0289855072463</v>
      </c>
    </row>
    <row r="290" spans="1:13" ht="63">
      <c r="A290" s="68"/>
      <c r="B290" s="68"/>
      <c r="C290" s="34" t="s">
        <v>128</v>
      </c>
      <c r="D290" s="3" t="s">
        <v>129</v>
      </c>
      <c r="E290" s="3">
        <v>94146.8</v>
      </c>
      <c r="F290" s="3">
        <v>113682.6</v>
      </c>
      <c r="G290" s="3">
        <v>90300</v>
      </c>
      <c r="H290" s="3">
        <v>60703.2</v>
      </c>
      <c r="I290" s="3">
        <f t="shared" si="35"/>
        <v>-29596.800000000003</v>
      </c>
      <c r="J290" s="3">
        <f>H290/G290*100</f>
        <v>67.22392026578072</v>
      </c>
      <c r="K290" s="3">
        <f>H290/F290*100</f>
        <v>53.397089792105376</v>
      </c>
      <c r="L290" s="3">
        <f t="shared" si="32"/>
        <v>-33443.600000000006</v>
      </c>
      <c r="M290" s="3">
        <f>H290/E290*100</f>
        <v>64.47717819405439</v>
      </c>
    </row>
    <row r="291" spans="1:13" ht="63">
      <c r="A291" s="68"/>
      <c r="B291" s="68"/>
      <c r="C291" s="34" t="s">
        <v>130</v>
      </c>
      <c r="D291" s="3" t="s">
        <v>131</v>
      </c>
      <c r="E291" s="3">
        <v>8786.1</v>
      </c>
      <c r="F291" s="3">
        <v>0</v>
      </c>
      <c r="G291" s="3">
        <v>0</v>
      </c>
      <c r="H291" s="3">
        <v>2559.7</v>
      </c>
      <c r="I291" s="3">
        <f t="shared" si="35"/>
        <v>2559.7</v>
      </c>
      <c r="J291" s="3"/>
      <c r="K291" s="3"/>
      <c r="L291" s="3">
        <f t="shared" si="32"/>
        <v>-6226.400000000001</v>
      </c>
      <c r="M291" s="3">
        <f>H291/E291*100</f>
        <v>29.133517715482405</v>
      </c>
    </row>
    <row r="292" spans="1:13" ht="94.5">
      <c r="A292" s="68"/>
      <c r="B292" s="68"/>
      <c r="C292" s="34" t="s">
        <v>132</v>
      </c>
      <c r="D292" s="3" t="s">
        <v>133</v>
      </c>
      <c r="E292" s="3">
        <v>41866.6</v>
      </c>
      <c r="F292" s="3">
        <v>33566</v>
      </c>
      <c r="G292" s="3">
        <v>26700</v>
      </c>
      <c r="H292" s="3">
        <v>7190.7</v>
      </c>
      <c r="I292" s="3">
        <f t="shared" si="35"/>
        <v>-19509.3</v>
      </c>
      <c r="J292" s="3">
        <f>H292/G292*100</f>
        <v>26.931460674157304</v>
      </c>
      <c r="K292" s="3">
        <f>H292/F292*100</f>
        <v>21.42257045820175</v>
      </c>
      <c r="L292" s="3">
        <f t="shared" si="32"/>
        <v>-34675.9</v>
      </c>
      <c r="M292" s="3">
        <f>H292/E292*100</f>
        <v>17.175266202653187</v>
      </c>
    </row>
    <row r="293" spans="1:13" ht="15.75">
      <c r="A293" s="68"/>
      <c r="B293" s="68"/>
      <c r="C293" s="33" t="s">
        <v>22</v>
      </c>
      <c r="D293" s="35" t="s">
        <v>23</v>
      </c>
      <c r="E293" s="3">
        <v>13.4</v>
      </c>
      <c r="F293" s="3">
        <v>0</v>
      </c>
      <c r="G293" s="3">
        <v>0</v>
      </c>
      <c r="H293" s="3">
        <v>31.7</v>
      </c>
      <c r="I293" s="3">
        <f t="shared" si="35"/>
        <v>31.7</v>
      </c>
      <c r="J293" s="3"/>
      <c r="K293" s="3"/>
      <c r="L293" s="3">
        <f t="shared" si="32"/>
        <v>18.299999999999997</v>
      </c>
      <c r="M293" s="3">
        <f>H293/E293*100</f>
        <v>236.56716417910445</v>
      </c>
    </row>
    <row r="294" spans="1:13" ht="15.75">
      <c r="A294" s="68"/>
      <c r="B294" s="68"/>
      <c r="C294" s="33" t="s">
        <v>24</v>
      </c>
      <c r="D294" s="35" t="s">
        <v>25</v>
      </c>
      <c r="E294" s="3">
        <v>-768.5</v>
      </c>
      <c r="F294" s="3">
        <v>0</v>
      </c>
      <c r="G294" s="3">
        <v>0</v>
      </c>
      <c r="H294" s="3">
        <v>-40.9</v>
      </c>
      <c r="I294" s="3">
        <f t="shared" si="35"/>
        <v>-40.9</v>
      </c>
      <c r="J294" s="3"/>
      <c r="K294" s="3"/>
      <c r="L294" s="3">
        <f t="shared" si="32"/>
        <v>727.6</v>
      </c>
      <c r="M294" s="3">
        <f>H294/E294*100</f>
        <v>5.322055953155497</v>
      </c>
    </row>
    <row r="295" spans="1:13" ht="15.75" hidden="1">
      <c r="A295" s="68"/>
      <c r="B295" s="68"/>
      <c r="C295" s="33" t="s">
        <v>26</v>
      </c>
      <c r="D295" s="35" t="s">
        <v>27</v>
      </c>
      <c r="E295" s="3"/>
      <c r="F295" s="3"/>
      <c r="G295" s="3"/>
      <c r="H295" s="3"/>
      <c r="I295" s="3">
        <f t="shared" si="35"/>
        <v>0</v>
      </c>
      <c r="J295" s="3"/>
      <c r="K295" s="3" t="e">
        <f>H295/F295*100</f>
        <v>#DIV/0!</v>
      </c>
      <c r="L295" s="3">
        <f t="shared" si="32"/>
        <v>0</v>
      </c>
      <c r="M295" s="3" t="e">
        <f>H295/E295*100</f>
        <v>#DIV/0!</v>
      </c>
    </row>
    <row r="296" spans="1:13" ht="31.5">
      <c r="A296" s="68"/>
      <c r="B296" s="68"/>
      <c r="C296" s="33" t="s">
        <v>28</v>
      </c>
      <c r="D296" s="36" t="s">
        <v>29</v>
      </c>
      <c r="E296" s="3">
        <v>0</v>
      </c>
      <c r="F296" s="3">
        <v>9321.2</v>
      </c>
      <c r="G296" s="3">
        <v>0</v>
      </c>
      <c r="H296" s="3">
        <v>0</v>
      </c>
      <c r="I296" s="3">
        <f t="shared" si="35"/>
        <v>0</v>
      </c>
      <c r="J296" s="3"/>
      <c r="K296" s="3">
        <f>H296/F296*100</f>
        <v>0</v>
      </c>
      <c r="L296" s="3">
        <f t="shared" si="32"/>
        <v>0</v>
      </c>
      <c r="M296" s="3"/>
    </row>
    <row r="297" spans="1:13" s="2" customFormat="1" ht="15.75">
      <c r="A297" s="68"/>
      <c r="B297" s="68"/>
      <c r="C297" s="63"/>
      <c r="D297" s="37" t="s">
        <v>39</v>
      </c>
      <c r="E297" s="7">
        <f>SUM(E285:E296)</f>
        <v>510679.19999999995</v>
      </c>
      <c r="F297" s="7">
        <f>SUM(F285:F296)</f>
        <v>632935.1</v>
      </c>
      <c r="G297" s="7">
        <f>SUM(G285:G296)</f>
        <v>453011</v>
      </c>
      <c r="H297" s="7">
        <f>SUM(H285:H296)</f>
        <v>388785.2</v>
      </c>
      <c r="I297" s="7">
        <f t="shared" si="35"/>
        <v>-64225.79999999999</v>
      </c>
      <c r="J297" s="7">
        <f>H297/G297*100</f>
        <v>85.82246347218941</v>
      </c>
      <c r="K297" s="7">
        <f>H297/F297*100</f>
        <v>61.42576071385518</v>
      </c>
      <c r="L297" s="7">
        <f t="shared" si="32"/>
        <v>-121893.99999999994</v>
      </c>
      <c r="M297" s="7">
        <f>H297/E297*100</f>
        <v>76.13100357328045</v>
      </c>
    </row>
    <row r="298" spans="1:13" ht="15.75">
      <c r="A298" s="68"/>
      <c r="B298" s="68"/>
      <c r="C298" s="33" t="s">
        <v>134</v>
      </c>
      <c r="D298" s="35" t="s">
        <v>135</v>
      </c>
      <c r="E298" s="3">
        <v>195313</v>
      </c>
      <c r="F298" s="3">
        <v>701191.7</v>
      </c>
      <c r="G298" s="3">
        <v>335200</v>
      </c>
      <c r="H298" s="3">
        <v>214703.3</v>
      </c>
      <c r="I298" s="3">
        <f t="shared" si="35"/>
        <v>-120496.70000000001</v>
      </c>
      <c r="J298" s="3">
        <f>H298/G298*100</f>
        <v>64.05229713603818</v>
      </c>
      <c r="K298" s="3">
        <f>H298/F298*100</f>
        <v>30.619772025253578</v>
      </c>
      <c r="L298" s="3">
        <f t="shared" si="32"/>
        <v>19390.29999999999</v>
      </c>
      <c r="M298" s="3">
        <f>H298/E298*100</f>
        <v>109.92780818481106</v>
      </c>
    </row>
    <row r="299" spans="1:13" ht="15.75">
      <c r="A299" s="68"/>
      <c r="B299" s="68"/>
      <c r="C299" s="33" t="s">
        <v>136</v>
      </c>
      <c r="D299" s="35" t="s">
        <v>137</v>
      </c>
      <c r="E299" s="3">
        <v>1980779.2</v>
      </c>
      <c r="F299" s="3">
        <v>2528104.3</v>
      </c>
      <c r="G299" s="3">
        <v>2171782.4</v>
      </c>
      <c r="H299" s="3">
        <v>2168688.9</v>
      </c>
      <c r="I299" s="3">
        <f t="shared" si="35"/>
        <v>-3093.5</v>
      </c>
      <c r="J299" s="3">
        <f>H299/G299*100</f>
        <v>99.85755939453234</v>
      </c>
      <c r="K299" s="3">
        <f>H299/F299*100</f>
        <v>85.78320522614514</v>
      </c>
      <c r="L299" s="3">
        <f t="shared" si="32"/>
        <v>187909.69999999995</v>
      </c>
      <c r="M299" s="3">
        <f>H299/E299*100</f>
        <v>109.48665555454136</v>
      </c>
    </row>
    <row r="300" spans="1:13" ht="31.5" hidden="1">
      <c r="A300" s="68"/>
      <c r="B300" s="68"/>
      <c r="C300" s="33" t="s">
        <v>42</v>
      </c>
      <c r="D300" s="36" t="s">
        <v>43</v>
      </c>
      <c r="E300" s="4">
        <v>0</v>
      </c>
      <c r="F300" s="3"/>
      <c r="G300" s="3"/>
      <c r="H300" s="3"/>
      <c r="I300" s="3">
        <f t="shared" si="35"/>
        <v>0</v>
      </c>
      <c r="J300" s="3" t="e">
        <f>H300/G300*100</f>
        <v>#DIV/0!</v>
      </c>
      <c r="K300" s="3" t="e">
        <f>H300/F300*100</f>
        <v>#DIV/0!</v>
      </c>
      <c r="L300" s="3">
        <f t="shared" si="32"/>
        <v>0</v>
      </c>
      <c r="M300" s="3" t="e">
        <f>H300/E300*100</f>
        <v>#DIV/0!</v>
      </c>
    </row>
    <row r="301" spans="1:13" ht="15.75">
      <c r="A301" s="68"/>
      <c r="B301" s="68"/>
      <c r="C301" s="33" t="s">
        <v>22</v>
      </c>
      <c r="D301" s="35" t="s">
        <v>23</v>
      </c>
      <c r="E301" s="3">
        <v>2174.8</v>
      </c>
      <c r="F301" s="3">
        <v>4050</v>
      </c>
      <c r="G301" s="3">
        <v>2320</v>
      </c>
      <c r="H301" s="3">
        <v>4275.7</v>
      </c>
      <c r="I301" s="3">
        <f t="shared" si="35"/>
        <v>1955.6999999999998</v>
      </c>
      <c r="J301" s="3">
        <f>H301/G301*100</f>
        <v>184.29741379310346</v>
      </c>
      <c r="K301" s="3">
        <f>H301/F301*100</f>
        <v>105.57283950617284</v>
      </c>
      <c r="L301" s="3">
        <f t="shared" si="32"/>
        <v>2100.8999999999996</v>
      </c>
      <c r="M301" s="3">
        <f>H301/E301*100</f>
        <v>196.60198638955305</v>
      </c>
    </row>
    <row r="302" spans="1:13" s="2" customFormat="1" ht="15.75">
      <c r="A302" s="68"/>
      <c r="B302" s="68"/>
      <c r="C302" s="63"/>
      <c r="D302" s="37" t="s">
        <v>44</v>
      </c>
      <c r="E302" s="7">
        <f>SUM(E298:E301)</f>
        <v>2178267</v>
      </c>
      <c r="F302" s="7">
        <f>SUM(F298:F301)</f>
        <v>3233346</v>
      </c>
      <c r="G302" s="7">
        <f>SUM(G298:G301)</f>
        <v>2509302.4</v>
      </c>
      <c r="H302" s="7">
        <f>SUM(H298:H301)</f>
        <v>2387667.9</v>
      </c>
      <c r="I302" s="7">
        <f t="shared" si="35"/>
        <v>-121634.5</v>
      </c>
      <c r="J302" s="7">
        <f>H302/G302*100</f>
        <v>95.15265677026412</v>
      </c>
      <c r="K302" s="7">
        <f>H302/F302*100</f>
        <v>73.84510967895177</v>
      </c>
      <c r="L302" s="7">
        <f t="shared" si="32"/>
        <v>209400.8999999999</v>
      </c>
      <c r="M302" s="7">
        <f>H302/E302*100</f>
        <v>109.61318791498012</v>
      </c>
    </row>
    <row r="303" spans="1:13" s="2" customFormat="1" ht="15.75">
      <c r="A303" s="68"/>
      <c r="B303" s="68"/>
      <c r="C303" s="63"/>
      <c r="D303" s="37" t="s">
        <v>34</v>
      </c>
      <c r="E303" s="7">
        <f>E297+E302</f>
        <v>2688946.2</v>
      </c>
      <c r="F303" s="7">
        <f>F297+F302</f>
        <v>3866281.1</v>
      </c>
      <c r="G303" s="7">
        <f>G297+G302</f>
        <v>2962313.4</v>
      </c>
      <c r="H303" s="7">
        <f>H297+H302</f>
        <v>2776453.1</v>
      </c>
      <c r="I303" s="7">
        <f t="shared" si="35"/>
        <v>-185860.2999999998</v>
      </c>
      <c r="J303" s="7">
        <f>H303/G303*100</f>
        <v>93.72583940645849</v>
      </c>
      <c r="K303" s="7">
        <f>H303/F303*100</f>
        <v>71.81198232068537</v>
      </c>
      <c r="L303" s="7">
        <f t="shared" si="32"/>
        <v>87506.8999999999</v>
      </c>
      <c r="M303" s="7">
        <f>H303/E303*100</f>
        <v>103.25431948024844</v>
      </c>
    </row>
    <row r="304" spans="1:13" s="2" customFormat="1" ht="34.5" customHeight="1">
      <c r="A304" s="84"/>
      <c r="B304" s="84"/>
      <c r="C304" s="85"/>
      <c r="D304" s="37" t="s">
        <v>138</v>
      </c>
      <c r="E304" s="7">
        <f>E313+E324</f>
        <v>11295872.899999999</v>
      </c>
      <c r="F304" s="7">
        <f>F313+F324</f>
        <v>17020426.5</v>
      </c>
      <c r="G304" s="7">
        <f>G313+G324</f>
        <v>13048044.7</v>
      </c>
      <c r="H304" s="7">
        <f>H313+H324</f>
        <v>12555942.299999997</v>
      </c>
      <c r="I304" s="6">
        <f>H304-G304</f>
        <v>-492102.40000000224</v>
      </c>
      <c r="J304" s="6">
        <f>H304/G304*100</f>
        <v>96.2285352992391</v>
      </c>
      <c r="K304" s="7">
        <f>H304/F304*100</f>
        <v>73.76984530910549</v>
      </c>
      <c r="L304" s="7">
        <f>H304-E304</f>
        <v>1260069.3999999985</v>
      </c>
      <c r="M304" s="7">
        <f>H304/E304*100</f>
        <v>111.1551308265871</v>
      </c>
    </row>
    <row r="305" spans="1:13" s="2" customFormat="1" ht="21.75" customHeight="1">
      <c r="A305" s="84"/>
      <c r="B305" s="84"/>
      <c r="C305" s="85"/>
      <c r="D305" s="37" t="s">
        <v>139</v>
      </c>
      <c r="E305" s="6">
        <f>E18+E29+E38+E43+E58+E69+E81+E87+E94+E101+E109+E115+E122+E129+E135+E150+E158+E177+E193+E209+E222+E236+E245+E258+E262+E268+E273+E284+E303</f>
        <v>20172855.7</v>
      </c>
      <c r="F305" s="6">
        <f>F18+F29+F38+F43+F58+F69+F81+F87+F94+F101+F109+F115+F122+F129+F135+F150+F158+F177+F193+F209+F222+F236+F245+F258+F262+F268+F273+F284+F303</f>
        <v>33764841.89</v>
      </c>
      <c r="G305" s="12">
        <f>G18+G29+G38+G43+G58+G69+G81+G87+G94+G101+G109+G115+G122+G129+G135+G150+G158+G177+G193+G209+G222+G236+G245+G258+G262+G268+G273+G284+G303</f>
        <v>22737258.87</v>
      </c>
      <c r="H305" s="6">
        <f>H18+H29+H38+H43+H58+H69+H81+H87+H94+H101+H109+H115+H122+H129+H135+H150+H158+H177+H193+H209+H222+H236+H245+H258+H262+H268+H273+H284+H303</f>
        <v>21950320.6</v>
      </c>
      <c r="I305" s="6">
        <f>H305-G305</f>
        <v>-786938.2699999996</v>
      </c>
      <c r="J305" s="21">
        <f>H305/G305*100</f>
        <v>96.53899234512257</v>
      </c>
      <c r="K305" s="6">
        <f>H305/F305*100</f>
        <v>65.009398449163</v>
      </c>
      <c r="L305" s="6">
        <f>H305-E305</f>
        <v>1777464.9000000022</v>
      </c>
      <c r="M305" s="6">
        <f>H305/E305*100</f>
        <v>108.81117143964897</v>
      </c>
    </row>
    <row r="306" spans="1:13" ht="15.75">
      <c r="A306" s="43"/>
      <c r="B306" s="43"/>
      <c r="C306" s="44"/>
      <c r="D306" s="45"/>
      <c r="E306" s="13"/>
      <c r="F306" s="13"/>
      <c r="G306" s="13"/>
      <c r="H306" s="13"/>
      <c r="I306" s="22"/>
      <c r="J306" s="13"/>
      <c r="K306" s="23"/>
      <c r="L306" s="23"/>
      <c r="M306" s="23"/>
    </row>
    <row r="307" spans="1:13" ht="12.75" customHeight="1">
      <c r="A307" s="43"/>
      <c r="B307" s="43"/>
      <c r="C307" s="44"/>
      <c r="D307" s="46" t="s">
        <v>140</v>
      </c>
      <c r="E307" s="13"/>
      <c r="F307" s="13"/>
      <c r="G307" s="13"/>
      <c r="H307" s="13"/>
      <c r="I307" s="22"/>
      <c r="J307" s="13"/>
      <c r="K307" s="23"/>
      <c r="L307" s="23"/>
      <c r="M307" s="23"/>
    </row>
    <row r="308" spans="1:13" s="1" customFormat="1" ht="15.75" hidden="1">
      <c r="A308" s="43"/>
      <c r="B308" s="43"/>
      <c r="C308" s="44"/>
      <c r="E308" s="14">
        <f aca="true" t="shared" si="38" ref="E308:M308">E305-E355</f>
        <v>0</v>
      </c>
      <c r="F308" s="14">
        <f t="shared" si="38"/>
        <v>0</v>
      </c>
      <c r="G308" s="14">
        <f t="shared" si="38"/>
        <v>0</v>
      </c>
      <c r="H308" s="14">
        <f t="shared" si="38"/>
        <v>0</v>
      </c>
      <c r="I308" s="14">
        <f t="shared" si="38"/>
        <v>3.725290298461914E-09</v>
      </c>
      <c r="J308" s="14">
        <f t="shared" si="38"/>
        <v>0</v>
      </c>
      <c r="K308" s="14">
        <f t="shared" si="38"/>
        <v>0</v>
      </c>
      <c r="L308" s="14">
        <f t="shared" si="38"/>
        <v>0</v>
      </c>
      <c r="M308" s="14">
        <f t="shared" si="38"/>
        <v>0</v>
      </c>
    </row>
    <row r="309" spans="1:13" ht="15.75" hidden="1">
      <c r="A309" s="86" t="s">
        <v>146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</row>
    <row r="310" spans="1:13" ht="15.75">
      <c r="A310" s="47"/>
      <c r="B310" s="15"/>
      <c r="C310" s="48"/>
      <c r="D310" s="49"/>
      <c r="E310" s="15"/>
      <c r="F310" s="15"/>
      <c r="G310" s="15"/>
      <c r="H310" s="24"/>
      <c r="I310" s="24"/>
      <c r="J310" s="24"/>
      <c r="M310" s="20" t="s">
        <v>1</v>
      </c>
    </row>
    <row r="311" spans="1:13" ht="15.75" customHeight="1">
      <c r="A311" s="70" t="s">
        <v>2</v>
      </c>
      <c r="B311" s="71" t="s">
        <v>3</v>
      </c>
      <c r="C311" s="71" t="s">
        <v>4</v>
      </c>
      <c r="D311" s="71" t="s">
        <v>5</v>
      </c>
      <c r="E311" s="72" t="s">
        <v>152</v>
      </c>
      <c r="F311" s="73" t="s">
        <v>6</v>
      </c>
      <c r="G311" s="74" t="s">
        <v>147</v>
      </c>
      <c r="H311" s="66" t="s">
        <v>151</v>
      </c>
      <c r="I311" s="66" t="s">
        <v>148</v>
      </c>
      <c r="J311" s="66" t="s">
        <v>158</v>
      </c>
      <c r="K311" s="66" t="s">
        <v>154</v>
      </c>
      <c r="L311" s="66" t="s">
        <v>155</v>
      </c>
      <c r="M311" s="66" t="s">
        <v>7</v>
      </c>
    </row>
    <row r="312" spans="1:13" ht="83.25" customHeight="1">
      <c r="A312" s="70"/>
      <c r="B312" s="71"/>
      <c r="C312" s="71"/>
      <c r="D312" s="71"/>
      <c r="E312" s="72"/>
      <c r="F312" s="73" t="s">
        <v>6</v>
      </c>
      <c r="G312" s="74"/>
      <c r="H312" s="66" t="s">
        <v>141</v>
      </c>
      <c r="I312" s="66"/>
      <c r="J312" s="66"/>
      <c r="K312" s="66"/>
      <c r="L312" s="66"/>
      <c r="M312" s="66"/>
    </row>
    <row r="313" spans="1:13" s="2" customFormat="1" ht="21" customHeight="1">
      <c r="A313" s="68"/>
      <c r="B313" s="68"/>
      <c r="C313" s="63"/>
      <c r="D313" s="37" t="s">
        <v>142</v>
      </c>
      <c r="E313" s="16">
        <f>SUM(E314:E323)</f>
        <v>9932526.399999999</v>
      </c>
      <c r="F313" s="16">
        <f>SUM(F314:F323)</f>
        <v>14498476.1</v>
      </c>
      <c r="G313" s="16">
        <f>SUM(G314:G323)</f>
        <v>11070739.9</v>
      </c>
      <c r="H313" s="16">
        <f>SUM(H314:H323)</f>
        <v>10666343.499999998</v>
      </c>
      <c r="I313" s="16">
        <f aca="true" t="shared" si="39" ref="I313:I355">H313-G313</f>
        <v>-404396.40000000224</v>
      </c>
      <c r="J313" s="16">
        <f aca="true" t="shared" si="40" ref="J313:J322">H313/G313*100</f>
        <v>96.34716013877264</v>
      </c>
      <c r="K313" s="16">
        <f aca="true" t="shared" si="41" ref="K313:K322">H313/F313*100</f>
        <v>73.56872147411408</v>
      </c>
      <c r="L313" s="16">
        <f aca="true" t="shared" si="42" ref="L313:L355">H313-E313</f>
        <v>733817.0999999996</v>
      </c>
      <c r="M313" s="16">
        <f aca="true" t="shared" si="43" ref="M313:M322">H313/E313*100</f>
        <v>107.38802063491117</v>
      </c>
    </row>
    <row r="314" spans="1:13" ht="18" customHeight="1">
      <c r="A314" s="68"/>
      <c r="B314" s="68"/>
      <c r="C314" s="33" t="s">
        <v>99</v>
      </c>
      <c r="D314" s="35" t="s">
        <v>100</v>
      </c>
      <c r="E314" s="17">
        <f aca="true" t="shared" si="44" ref="E314:H323">SUMIF($C$6:$C$305,$C314,E$6:E$305)</f>
        <v>6381295.7</v>
      </c>
      <c r="F314" s="17">
        <f t="shared" si="44"/>
        <v>9144974.1</v>
      </c>
      <c r="G314" s="17">
        <f t="shared" si="44"/>
        <v>7036387.7</v>
      </c>
      <c r="H314" s="17">
        <f t="shared" si="44"/>
        <v>6766241.5</v>
      </c>
      <c r="I314" s="17">
        <f t="shared" si="39"/>
        <v>-270146.2000000002</v>
      </c>
      <c r="J314" s="17">
        <f t="shared" si="40"/>
        <v>96.16072604981673</v>
      </c>
      <c r="K314" s="17">
        <f t="shared" si="41"/>
        <v>73.98863491587144</v>
      </c>
      <c r="L314" s="17">
        <f t="shared" si="42"/>
        <v>384945.7999999998</v>
      </c>
      <c r="M314" s="17">
        <f t="shared" si="43"/>
        <v>106.0324081205013</v>
      </c>
    </row>
    <row r="315" spans="1:13" ht="31.5">
      <c r="A315" s="68"/>
      <c r="B315" s="68"/>
      <c r="C315" s="33" t="s">
        <v>90</v>
      </c>
      <c r="D315" s="35" t="s">
        <v>91</v>
      </c>
      <c r="E315" s="17">
        <f t="shared" si="44"/>
        <v>41078.6</v>
      </c>
      <c r="F315" s="17">
        <f t="shared" si="44"/>
        <v>49325.8</v>
      </c>
      <c r="G315" s="17">
        <f t="shared" si="44"/>
        <v>42041.2</v>
      </c>
      <c r="H315" s="17">
        <f t="shared" si="44"/>
        <v>47445.7</v>
      </c>
      <c r="I315" s="17">
        <f t="shared" si="39"/>
        <v>5404.5</v>
      </c>
      <c r="J315" s="17">
        <f t="shared" si="40"/>
        <v>112.85524675794221</v>
      </c>
      <c r="K315" s="17">
        <f t="shared" si="41"/>
        <v>96.1884044455437</v>
      </c>
      <c r="L315" s="17">
        <f t="shared" si="42"/>
        <v>6367.0999999999985</v>
      </c>
      <c r="M315" s="17">
        <f t="shared" si="43"/>
        <v>115.49979794832346</v>
      </c>
    </row>
    <row r="316" spans="1:13" ht="31.5">
      <c r="A316" s="68"/>
      <c r="B316" s="68"/>
      <c r="C316" s="33" t="s">
        <v>101</v>
      </c>
      <c r="D316" s="35" t="s">
        <v>102</v>
      </c>
      <c r="E316" s="17">
        <f t="shared" si="44"/>
        <v>449149.8</v>
      </c>
      <c r="F316" s="17">
        <f t="shared" si="44"/>
        <v>554568.7</v>
      </c>
      <c r="G316" s="17">
        <f t="shared" si="44"/>
        <v>533059.7</v>
      </c>
      <c r="H316" s="17">
        <f t="shared" si="44"/>
        <v>456588.1</v>
      </c>
      <c r="I316" s="17">
        <f t="shared" si="39"/>
        <v>-76471.59999999998</v>
      </c>
      <c r="J316" s="17">
        <f t="shared" si="40"/>
        <v>85.65421471553749</v>
      </c>
      <c r="K316" s="17">
        <f t="shared" si="41"/>
        <v>82.33210781639858</v>
      </c>
      <c r="L316" s="17">
        <f t="shared" si="42"/>
        <v>7438.299999999988</v>
      </c>
      <c r="M316" s="17">
        <f t="shared" si="43"/>
        <v>101.65608445111185</v>
      </c>
    </row>
    <row r="317" spans="1:13" ht="18" customHeight="1">
      <c r="A317" s="68"/>
      <c r="B317" s="68"/>
      <c r="C317" s="33" t="s">
        <v>103</v>
      </c>
      <c r="D317" s="35" t="s">
        <v>104</v>
      </c>
      <c r="E317" s="17">
        <f t="shared" si="44"/>
        <v>1129.3</v>
      </c>
      <c r="F317" s="17">
        <f t="shared" si="44"/>
        <v>1272.1</v>
      </c>
      <c r="G317" s="17">
        <f t="shared" si="44"/>
        <v>1212</v>
      </c>
      <c r="H317" s="17">
        <f t="shared" si="44"/>
        <v>800.6</v>
      </c>
      <c r="I317" s="17">
        <f t="shared" si="39"/>
        <v>-411.4</v>
      </c>
      <c r="J317" s="17">
        <f t="shared" si="40"/>
        <v>66.05610561056106</v>
      </c>
      <c r="K317" s="17">
        <f t="shared" si="41"/>
        <v>62.93530382831539</v>
      </c>
      <c r="L317" s="17">
        <f t="shared" si="42"/>
        <v>-328.69999999999993</v>
      </c>
      <c r="M317" s="17">
        <f t="shared" si="43"/>
        <v>70.8934738333481</v>
      </c>
    </row>
    <row r="318" spans="1:13" ht="31.5">
      <c r="A318" s="68"/>
      <c r="B318" s="68"/>
      <c r="C318" s="33" t="s">
        <v>105</v>
      </c>
      <c r="D318" s="35" t="s">
        <v>106</v>
      </c>
      <c r="E318" s="17">
        <f t="shared" si="44"/>
        <v>32796.2</v>
      </c>
      <c r="F318" s="17">
        <f t="shared" si="44"/>
        <v>52524</v>
      </c>
      <c r="G318" s="17">
        <f t="shared" si="44"/>
        <v>37595.6</v>
      </c>
      <c r="H318" s="17">
        <f t="shared" si="44"/>
        <v>39215.8</v>
      </c>
      <c r="I318" s="17">
        <f t="shared" si="39"/>
        <v>1620.2000000000044</v>
      </c>
      <c r="J318" s="17">
        <f t="shared" si="40"/>
        <v>104.30954686186682</v>
      </c>
      <c r="K318" s="17">
        <f t="shared" si="41"/>
        <v>74.66263041657147</v>
      </c>
      <c r="L318" s="17">
        <f t="shared" si="42"/>
        <v>6419.600000000006</v>
      </c>
      <c r="M318" s="17">
        <f t="shared" si="43"/>
        <v>119.57421896439224</v>
      </c>
    </row>
    <row r="319" spans="1:13" ht="18" customHeight="1">
      <c r="A319" s="68"/>
      <c r="B319" s="68"/>
      <c r="C319" s="33" t="s">
        <v>134</v>
      </c>
      <c r="D319" s="35" t="s">
        <v>135</v>
      </c>
      <c r="E319" s="17">
        <f t="shared" si="44"/>
        <v>195313</v>
      </c>
      <c r="F319" s="17">
        <f t="shared" si="44"/>
        <v>701191.7</v>
      </c>
      <c r="G319" s="17">
        <f t="shared" si="44"/>
        <v>335200</v>
      </c>
      <c r="H319" s="17">
        <f t="shared" si="44"/>
        <v>214703.3</v>
      </c>
      <c r="I319" s="17">
        <f t="shared" si="39"/>
        <v>-120496.70000000001</v>
      </c>
      <c r="J319" s="17">
        <f t="shared" si="40"/>
        <v>64.05229713603818</v>
      </c>
      <c r="K319" s="17">
        <f t="shared" si="41"/>
        <v>30.619772025253578</v>
      </c>
      <c r="L319" s="17">
        <f t="shared" si="42"/>
        <v>19390.29999999999</v>
      </c>
      <c r="M319" s="17">
        <f t="shared" si="43"/>
        <v>109.92780818481106</v>
      </c>
    </row>
    <row r="320" spans="1:13" ht="18" customHeight="1">
      <c r="A320" s="68"/>
      <c r="B320" s="68"/>
      <c r="C320" s="33" t="s">
        <v>95</v>
      </c>
      <c r="D320" s="35" t="s">
        <v>96</v>
      </c>
      <c r="E320" s="17">
        <f t="shared" si="44"/>
        <v>693992</v>
      </c>
      <c r="F320" s="17">
        <f t="shared" si="44"/>
        <v>1264961.8</v>
      </c>
      <c r="G320" s="17">
        <f t="shared" si="44"/>
        <v>748589.5</v>
      </c>
      <c r="H320" s="17">
        <f t="shared" si="44"/>
        <v>801412.1</v>
      </c>
      <c r="I320" s="17">
        <f t="shared" si="39"/>
        <v>52822.59999999998</v>
      </c>
      <c r="J320" s="17">
        <f t="shared" si="40"/>
        <v>107.05628385116275</v>
      </c>
      <c r="K320" s="17">
        <f t="shared" si="41"/>
        <v>63.35464833799725</v>
      </c>
      <c r="L320" s="17">
        <f t="shared" si="42"/>
        <v>107420.09999999998</v>
      </c>
      <c r="M320" s="17">
        <f t="shared" si="43"/>
        <v>115.47857900379255</v>
      </c>
    </row>
    <row r="321" spans="1:13" ht="18" customHeight="1">
      <c r="A321" s="68"/>
      <c r="B321" s="68"/>
      <c r="C321" s="33" t="s">
        <v>136</v>
      </c>
      <c r="D321" s="35" t="s">
        <v>137</v>
      </c>
      <c r="E321" s="17">
        <f t="shared" si="44"/>
        <v>1980779.2</v>
      </c>
      <c r="F321" s="17">
        <f t="shared" si="44"/>
        <v>2528104.3</v>
      </c>
      <c r="G321" s="17">
        <f t="shared" si="44"/>
        <v>2171782.4</v>
      </c>
      <c r="H321" s="17">
        <f t="shared" si="44"/>
        <v>2168688.9</v>
      </c>
      <c r="I321" s="17">
        <f t="shared" si="39"/>
        <v>-3093.5</v>
      </c>
      <c r="J321" s="17">
        <f t="shared" si="40"/>
        <v>99.85755939453234</v>
      </c>
      <c r="K321" s="17">
        <f t="shared" si="41"/>
        <v>85.78320522614514</v>
      </c>
      <c r="L321" s="17">
        <f t="shared" si="42"/>
        <v>187909.69999999995</v>
      </c>
      <c r="M321" s="17">
        <f t="shared" si="43"/>
        <v>109.48665555454136</v>
      </c>
    </row>
    <row r="322" spans="1:13" ht="18" customHeight="1">
      <c r="A322" s="68"/>
      <c r="B322" s="68"/>
      <c r="C322" s="33" t="s">
        <v>40</v>
      </c>
      <c r="D322" s="35" t="s">
        <v>41</v>
      </c>
      <c r="E322" s="17">
        <f t="shared" si="44"/>
        <v>156992.6</v>
      </c>
      <c r="F322" s="17">
        <f t="shared" si="44"/>
        <v>201553.6</v>
      </c>
      <c r="G322" s="17">
        <f t="shared" si="44"/>
        <v>164871.8</v>
      </c>
      <c r="H322" s="17">
        <f t="shared" si="44"/>
        <v>171247.5</v>
      </c>
      <c r="I322" s="17">
        <f t="shared" si="39"/>
        <v>6375.700000000012</v>
      </c>
      <c r="J322" s="17">
        <f t="shared" si="40"/>
        <v>103.86706519853608</v>
      </c>
      <c r="K322" s="17">
        <f t="shared" si="41"/>
        <v>84.96375157774409</v>
      </c>
      <c r="L322" s="17">
        <f t="shared" si="42"/>
        <v>14254.899999999994</v>
      </c>
      <c r="M322" s="17">
        <f t="shared" si="43"/>
        <v>109.07998211380662</v>
      </c>
    </row>
    <row r="323" spans="1:13" ht="31.5" hidden="1">
      <c r="A323" s="68"/>
      <c r="B323" s="68"/>
      <c r="C323" s="33" t="s">
        <v>42</v>
      </c>
      <c r="D323" s="35" t="s">
        <v>43</v>
      </c>
      <c r="E323" s="17">
        <f t="shared" si="44"/>
        <v>0</v>
      </c>
      <c r="F323" s="17">
        <f t="shared" si="44"/>
        <v>0</v>
      </c>
      <c r="G323" s="17">
        <f t="shared" si="44"/>
        <v>0</v>
      </c>
      <c r="H323" s="17">
        <f t="shared" si="44"/>
        <v>0</v>
      </c>
      <c r="I323" s="17">
        <f t="shared" si="39"/>
        <v>0</v>
      </c>
      <c r="J323" s="17"/>
      <c r="K323" s="17"/>
      <c r="L323" s="17">
        <f t="shared" si="42"/>
        <v>0</v>
      </c>
      <c r="M323" s="17"/>
    </row>
    <row r="324" spans="1:13" s="2" customFormat="1" ht="20.25" customHeight="1">
      <c r="A324" s="68"/>
      <c r="B324" s="68"/>
      <c r="C324" s="63"/>
      <c r="D324" s="37" t="s">
        <v>143</v>
      </c>
      <c r="E324" s="16">
        <f>SUM(E325:E345)</f>
        <v>1363346.5</v>
      </c>
      <c r="F324" s="16">
        <f>SUM(F325:F345)</f>
        <v>2521950.4</v>
      </c>
      <c r="G324" s="16">
        <f>SUM(G325:G345)</f>
        <v>1977304.7999999998</v>
      </c>
      <c r="H324" s="16">
        <f>SUM(H325:H345)</f>
        <v>1889598.7999999998</v>
      </c>
      <c r="I324" s="16">
        <f t="shared" si="39"/>
        <v>-87706</v>
      </c>
      <c r="J324" s="16">
        <f>H324/G324*100</f>
        <v>95.56436620191282</v>
      </c>
      <c r="K324" s="16">
        <f aca="true" t="shared" si="45" ref="K324:K336">H324/F324*100</f>
        <v>74.92608895083741</v>
      </c>
      <c r="L324" s="16">
        <f t="shared" si="42"/>
        <v>526252.2999999998</v>
      </c>
      <c r="M324" s="16">
        <f>H324/E324*100</f>
        <v>138.6000404152576</v>
      </c>
    </row>
    <row r="325" spans="1:13" ht="81" customHeight="1">
      <c r="A325" s="68"/>
      <c r="B325" s="68"/>
      <c r="C325" s="50" t="s">
        <v>10</v>
      </c>
      <c r="D325" s="51" t="s">
        <v>11</v>
      </c>
      <c r="E325" s="17">
        <f aca="true" t="shared" si="46" ref="E325:H345">SUMIF($C$6:$C$305,$C325,E$6:E$305)</f>
        <v>577.8</v>
      </c>
      <c r="F325" s="17">
        <f t="shared" si="46"/>
        <v>1373</v>
      </c>
      <c r="G325" s="17">
        <f t="shared" si="46"/>
        <v>1373</v>
      </c>
      <c r="H325" s="17">
        <f t="shared" si="46"/>
        <v>1373.6</v>
      </c>
      <c r="I325" s="17">
        <f t="shared" si="39"/>
        <v>0.599999999999909</v>
      </c>
      <c r="J325" s="65">
        <f>H325/G325*100</f>
        <v>100.04369992716677</v>
      </c>
      <c r="K325" s="17">
        <f t="shared" si="45"/>
        <v>100.04369992716677</v>
      </c>
      <c r="L325" s="17">
        <f t="shared" si="42"/>
        <v>795.8</v>
      </c>
      <c r="M325" s="17">
        <f aca="true" t="shared" si="47" ref="M325:M333">H325/E325*100</f>
        <v>237.7293181031499</v>
      </c>
    </row>
    <row r="326" spans="1:13" ht="65.25" customHeight="1">
      <c r="A326" s="68"/>
      <c r="B326" s="68"/>
      <c r="C326" s="34" t="s">
        <v>124</v>
      </c>
      <c r="D326" s="3" t="s">
        <v>125</v>
      </c>
      <c r="E326" s="17">
        <f t="shared" si="46"/>
        <v>294463</v>
      </c>
      <c r="F326" s="17">
        <f t="shared" si="46"/>
        <v>415914.3</v>
      </c>
      <c r="G326" s="17">
        <f t="shared" si="46"/>
        <v>319240</v>
      </c>
      <c r="H326" s="17">
        <f t="shared" si="46"/>
        <v>307244.7</v>
      </c>
      <c r="I326" s="17">
        <f t="shared" si="39"/>
        <v>-11995.299999999988</v>
      </c>
      <c r="J326" s="17">
        <f aca="true" t="shared" si="48" ref="J326:J333">H326/G326*100</f>
        <v>96.24254479388547</v>
      </c>
      <c r="K326" s="17">
        <f t="shared" si="45"/>
        <v>73.87211740495579</v>
      </c>
      <c r="L326" s="17">
        <f t="shared" si="42"/>
        <v>12781.700000000012</v>
      </c>
      <c r="M326" s="17">
        <f t="shared" si="47"/>
        <v>104.34068117216763</v>
      </c>
    </row>
    <row r="327" spans="1:13" ht="31.5">
      <c r="A327" s="68"/>
      <c r="B327" s="68"/>
      <c r="C327" s="33" t="s">
        <v>126</v>
      </c>
      <c r="D327" s="3" t="s">
        <v>127</v>
      </c>
      <c r="E327" s="17">
        <f t="shared" si="46"/>
        <v>70190.2</v>
      </c>
      <c r="F327" s="17">
        <f t="shared" si="46"/>
        <v>58336.1</v>
      </c>
      <c r="G327" s="17">
        <f t="shared" si="46"/>
        <v>15050</v>
      </c>
      <c r="H327" s="17">
        <f t="shared" si="46"/>
        <v>8855.7</v>
      </c>
      <c r="I327" s="17">
        <f t="shared" si="39"/>
        <v>-6194.299999999999</v>
      </c>
      <c r="J327" s="17">
        <f t="shared" si="48"/>
        <v>58.841860465116284</v>
      </c>
      <c r="K327" s="17">
        <f t="shared" si="45"/>
        <v>15.180480011519457</v>
      </c>
      <c r="L327" s="17">
        <f t="shared" si="42"/>
        <v>-61334.5</v>
      </c>
      <c r="M327" s="17">
        <f t="shared" si="47"/>
        <v>12.61671857324812</v>
      </c>
    </row>
    <row r="328" spans="1:13" ht="15.75">
      <c r="A328" s="68"/>
      <c r="B328" s="68"/>
      <c r="C328" s="33" t="s">
        <v>53</v>
      </c>
      <c r="D328" s="3" t="s">
        <v>54</v>
      </c>
      <c r="E328" s="17">
        <f t="shared" si="46"/>
        <v>1980.8000000000002</v>
      </c>
      <c r="F328" s="17">
        <f t="shared" si="46"/>
        <v>2191.3</v>
      </c>
      <c r="G328" s="17">
        <f t="shared" si="46"/>
        <v>1781</v>
      </c>
      <c r="H328" s="17">
        <f t="shared" si="46"/>
        <v>1701.8000000000002</v>
      </c>
      <c r="I328" s="17">
        <f t="shared" si="39"/>
        <v>-79.19999999999982</v>
      </c>
      <c r="J328" s="17">
        <f t="shared" si="48"/>
        <v>95.55306007860753</v>
      </c>
      <c r="K328" s="17">
        <f t="shared" si="45"/>
        <v>77.6616620271072</v>
      </c>
      <c r="L328" s="17">
        <f t="shared" si="42"/>
        <v>-279</v>
      </c>
      <c r="M328" s="17">
        <f t="shared" si="47"/>
        <v>85.91478190630049</v>
      </c>
    </row>
    <row r="329" spans="1:13" ht="53.25" customHeight="1">
      <c r="A329" s="68"/>
      <c r="B329" s="68"/>
      <c r="C329" s="33" t="s">
        <v>12</v>
      </c>
      <c r="D329" s="3" t="s">
        <v>13</v>
      </c>
      <c r="E329" s="17">
        <f t="shared" si="46"/>
        <v>91077.6</v>
      </c>
      <c r="F329" s="17">
        <f t="shared" si="46"/>
        <v>111301.4</v>
      </c>
      <c r="G329" s="17">
        <f t="shared" si="46"/>
        <v>91500</v>
      </c>
      <c r="H329" s="17">
        <f t="shared" si="46"/>
        <v>63855.9</v>
      </c>
      <c r="I329" s="17">
        <f t="shared" si="39"/>
        <v>-27644.1</v>
      </c>
      <c r="J329" s="17">
        <f t="shared" si="48"/>
        <v>69.78786885245903</v>
      </c>
      <c r="K329" s="17">
        <f t="shared" si="45"/>
        <v>57.37205461925906</v>
      </c>
      <c r="L329" s="17">
        <f t="shared" si="42"/>
        <v>-27221.700000000004</v>
      </c>
      <c r="M329" s="17">
        <f t="shared" si="47"/>
        <v>70.111531265646</v>
      </c>
    </row>
    <row r="330" spans="1:13" ht="78.75">
      <c r="A330" s="68"/>
      <c r="B330" s="68"/>
      <c r="C330" s="33" t="s">
        <v>93</v>
      </c>
      <c r="D330" s="3" t="s">
        <v>94</v>
      </c>
      <c r="E330" s="17">
        <f t="shared" si="46"/>
        <v>45258.7</v>
      </c>
      <c r="F330" s="17">
        <f t="shared" si="46"/>
        <v>96141.6</v>
      </c>
      <c r="G330" s="17">
        <f t="shared" si="46"/>
        <v>79491.6</v>
      </c>
      <c r="H330" s="17">
        <f t="shared" si="46"/>
        <v>67524.7</v>
      </c>
      <c r="I330" s="17">
        <f t="shared" si="39"/>
        <v>-11966.900000000009</v>
      </c>
      <c r="J330" s="17">
        <f t="shared" si="48"/>
        <v>84.94570495498894</v>
      </c>
      <c r="K330" s="17">
        <f t="shared" si="45"/>
        <v>70.23463308286942</v>
      </c>
      <c r="L330" s="17">
        <f t="shared" si="42"/>
        <v>22266</v>
      </c>
      <c r="M330" s="17">
        <f t="shared" si="47"/>
        <v>149.1971709306719</v>
      </c>
    </row>
    <row r="331" spans="1:13" ht="126">
      <c r="A331" s="68"/>
      <c r="B331" s="68"/>
      <c r="C331" s="33" t="s">
        <v>88</v>
      </c>
      <c r="D331" s="3" t="s">
        <v>89</v>
      </c>
      <c r="E331" s="17">
        <f t="shared" si="46"/>
        <v>1678.6</v>
      </c>
      <c r="F331" s="17">
        <f t="shared" si="46"/>
        <v>1802.4</v>
      </c>
      <c r="G331" s="17">
        <f t="shared" si="46"/>
        <v>1430</v>
      </c>
      <c r="H331" s="17">
        <f t="shared" si="46"/>
        <v>1478.3</v>
      </c>
      <c r="I331" s="17">
        <f t="shared" si="39"/>
        <v>48.299999999999955</v>
      </c>
      <c r="J331" s="17">
        <f t="shared" si="48"/>
        <v>103.37762237762237</v>
      </c>
      <c r="K331" s="17">
        <f t="shared" si="45"/>
        <v>82.0184198845983</v>
      </c>
      <c r="L331" s="17">
        <f t="shared" si="42"/>
        <v>-200.29999999999995</v>
      </c>
      <c r="M331" s="17">
        <f t="shared" si="47"/>
        <v>88.06743715000596</v>
      </c>
    </row>
    <row r="332" spans="1:13" ht="110.25">
      <c r="A332" s="68"/>
      <c r="B332" s="68"/>
      <c r="C332" s="33" t="s">
        <v>65</v>
      </c>
      <c r="D332" s="41" t="s">
        <v>66</v>
      </c>
      <c r="E332" s="17">
        <f t="shared" si="46"/>
        <v>1867.4999999999995</v>
      </c>
      <c r="F332" s="17">
        <f t="shared" si="46"/>
        <v>835.2</v>
      </c>
      <c r="G332" s="17">
        <f t="shared" si="46"/>
        <v>683</v>
      </c>
      <c r="H332" s="17">
        <f t="shared" si="46"/>
        <v>2656.1</v>
      </c>
      <c r="I332" s="17">
        <f t="shared" si="39"/>
        <v>1973.1</v>
      </c>
      <c r="J332" s="17">
        <f t="shared" si="48"/>
        <v>388.8872620790629</v>
      </c>
      <c r="K332" s="17">
        <f t="shared" si="45"/>
        <v>318.01963601532566</v>
      </c>
      <c r="L332" s="17">
        <f t="shared" si="42"/>
        <v>788.6000000000004</v>
      </c>
      <c r="M332" s="17">
        <f t="shared" si="47"/>
        <v>142.22757697456495</v>
      </c>
    </row>
    <row r="333" spans="1:13" ht="63">
      <c r="A333" s="68"/>
      <c r="B333" s="68"/>
      <c r="C333" s="33" t="s">
        <v>14</v>
      </c>
      <c r="D333" s="3" t="s">
        <v>15</v>
      </c>
      <c r="E333" s="17">
        <f t="shared" si="46"/>
        <v>22072.199999999997</v>
      </c>
      <c r="F333" s="17">
        <f t="shared" si="46"/>
        <v>36784.3</v>
      </c>
      <c r="G333" s="17">
        <f t="shared" si="46"/>
        <v>36784.3</v>
      </c>
      <c r="H333" s="17">
        <f t="shared" si="46"/>
        <v>36784.3</v>
      </c>
      <c r="I333" s="17">
        <f t="shared" si="39"/>
        <v>0</v>
      </c>
      <c r="J333" s="17">
        <f t="shared" si="48"/>
        <v>100</v>
      </c>
      <c r="K333" s="17">
        <f t="shared" si="45"/>
        <v>100</v>
      </c>
      <c r="L333" s="17">
        <f t="shared" si="42"/>
        <v>14712.100000000006</v>
      </c>
      <c r="M333" s="17">
        <f t="shared" si="47"/>
        <v>166.65443408450454</v>
      </c>
    </row>
    <row r="334" spans="1:13" ht="94.5">
      <c r="A334" s="68"/>
      <c r="B334" s="68"/>
      <c r="C334" s="34" t="s">
        <v>16</v>
      </c>
      <c r="D334" s="51" t="s">
        <v>17</v>
      </c>
      <c r="E334" s="17">
        <f t="shared" si="46"/>
        <v>105041</v>
      </c>
      <c r="F334" s="17">
        <f t="shared" si="46"/>
        <v>184227.09999999998</v>
      </c>
      <c r="G334" s="17">
        <f t="shared" si="46"/>
        <v>154755.5</v>
      </c>
      <c r="H334" s="17">
        <f t="shared" si="46"/>
        <v>166143.69999999998</v>
      </c>
      <c r="I334" s="17">
        <f t="shared" si="39"/>
        <v>11388.199999999983</v>
      </c>
      <c r="J334" s="17">
        <f>H334/G334*100</f>
        <v>107.3588337732746</v>
      </c>
      <c r="K334" s="17">
        <f t="shared" si="45"/>
        <v>90.1841802861794</v>
      </c>
      <c r="L334" s="17">
        <f t="shared" si="42"/>
        <v>61102.69999999998</v>
      </c>
      <c r="M334" s="17">
        <f aca="true" t="shared" si="49" ref="M334:M351">H334/E334*100</f>
        <v>158.17033348882816</v>
      </c>
    </row>
    <row r="335" spans="1:13" ht="15.75">
      <c r="A335" s="68"/>
      <c r="B335" s="68"/>
      <c r="C335" s="33" t="s">
        <v>55</v>
      </c>
      <c r="D335" s="35" t="s">
        <v>56</v>
      </c>
      <c r="E335" s="17">
        <f t="shared" si="46"/>
        <v>9888.5</v>
      </c>
      <c r="F335" s="17">
        <f t="shared" si="46"/>
        <v>9626.8</v>
      </c>
      <c r="G335" s="17">
        <f t="shared" si="46"/>
        <v>9367.7</v>
      </c>
      <c r="H335" s="17">
        <f t="shared" si="46"/>
        <v>7543.9</v>
      </c>
      <c r="I335" s="17">
        <f t="shared" si="39"/>
        <v>-1823.800000000001</v>
      </c>
      <c r="J335" s="17">
        <f>H335/G335*100</f>
        <v>80.53097345132743</v>
      </c>
      <c r="K335" s="17">
        <f t="shared" si="45"/>
        <v>78.36352682095816</v>
      </c>
      <c r="L335" s="17">
        <f t="shared" si="42"/>
        <v>-2344.6000000000004</v>
      </c>
      <c r="M335" s="17">
        <f t="shared" si="49"/>
        <v>76.28962936744703</v>
      </c>
    </row>
    <row r="336" spans="1:13" ht="31.5">
      <c r="A336" s="68"/>
      <c r="B336" s="68"/>
      <c r="C336" s="33" t="s">
        <v>18</v>
      </c>
      <c r="D336" s="35" t="s">
        <v>19</v>
      </c>
      <c r="E336" s="17">
        <f t="shared" si="46"/>
        <v>202702.3</v>
      </c>
      <c r="F336" s="17">
        <f t="shared" si="46"/>
        <v>997085</v>
      </c>
      <c r="G336" s="17">
        <f t="shared" si="46"/>
        <v>783464</v>
      </c>
      <c r="H336" s="17">
        <f t="shared" si="46"/>
        <v>686252.3999999999</v>
      </c>
      <c r="I336" s="17">
        <f t="shared" si="39"/>
        <v>-97211.6000000001</v>
      </c>
      <c r="J336" s="17">
        <f>H336/G336*100</f>
        <v>87.59207825758425</v>
      </c>
      <c r="K336" s="17">
        <f t="shared" si="45"/>
        <v>68.82586740348114</v>
      </c>
      <c r="L336" s="17">
        <f t="shared" si="42"/>
        <v>483550.0999999999</v>
      </c>
      <c r="M336" s="17">
        <f t="shared" si="49"/>
        <v>338.5518565896884</v>
      </c>
    </row>
    <row r="337" spans="1:13" ht="31.5">
      <c r="A337" s="68"/>
      <c r="B337" s="68"/>
      <c r="C337" s="33" t="s">
        <v>120</v>
      </c>
      <c r="D337" s="35" t="s">
        <v>121</v>
      </c>
      <c r="E337" s="17">
        <f t="shared" si="46"/>
        <v>619.3</v>
      </c>
      <c r="F337" s="17">
        <f t="shared" si="46"/>
        <v>0</v>
      </c>
      <c r="G337" s="17">
        <f t="shared" si="46"/>
        <v>0</v>
      </c>
      <c r="H337" s="17">
        <f t="shared" si="46"/>
        <v>1786.8</v>
      </c>
      <c r="I337" s="17">
        <f t="shared" si="39"/>
        <v>1786.8</v>
      </c>
      <c r="J337" s="17"/>
      <c r="K337" s="17"/>
      <c r="L337" s="17">
        <f t="shared" si="42"/>
        <v>1167.5</v>
      </c>
      <c r="M337" s="17">
        <f t="shared" si="49"/>
        <v>288.5192959793315</v>
      </c>
    </row>
    <row r="338" spans="1:13" ht="94.5">
      <c r="A338" s="68"/>
      <c r="B338" s="68"/>
      <c r="C338" s="34" t="s">
        <v>67</v>
      </c>
      <c r="D338" s="3" t="s">
        <v>68</v>
      </c>
      <c r="E338" s="17">
        <f t="shared" si="46"/>
        <v>236.09999999999997</v>
      </c>
      <c r="F338" s="17">
        <f t="shared" si="46"/>
        <v>0</v>
      </c>
      <c r="G338" s="17">
        <f t="shared" si="46"/>
        <v>0</v>
      </c>
      <c r="H338" s="17">
        <f t="shared" si="46"/>
        <v>0.6</v>
      </c>
      <c r="I338" s="17">
        <f t="shared" si="39"/>
        <v>0.6</v>
      </c>
      <c r="J338" s="17"/>
      <c r="K338" s="17"/>
      <c r="L338" s="17">
        <f t="shared" si="42"/>
        <v>-235.49999999999997</v>
      </c>
      <c r="M338" s="17">
        <f t="shared" si="49"/>
        <v>0.25412960609911056</v>
      </c>
    </row>
    <row r="339" spans="1:13" ht="78.75">
      <c r="A339" s="68"/>
      <c r="B339" s="68"/>
      <c r="C339" s="33" t="s">
        <v>20</v>
      </c>
      <c r="D339" s="36" t="s">
        <v>21</v>
      </c>
      <c r="E339" s="17">
        <f t="shared" si="46"/>
        <v>62564.4</v>
      </c>
      <c r="F339" s="17">
        <f t="shared" si="46"/>
        <v>66000.9</v>
      </c>
      <c r="G339" s="17">
        <f t="shared" si="46"/>
        <v>57430.2</v>
      </c>
      <c r="H339" s="17">
        <f t="shared" si="46"/>
        <v>114329.6</v>
      </c>
      <c r="I339" s="17">
        <f t="shared" si="39"/>
        <v>56899.40000000001</v>
      </c>
      <c r="J339" s="17">
        <f>H339/G339*100</f>
        <v>199.07574760317743</v>
      </c>
      <c r="K339" s="17">
        <f>H339/F339*100</f>
        <v>173.22430451705964</v>
      </c>
      <c r="L339" s="17">
        <f t="shared" si="42"/>
        <v>51765.200000000004</v>
      </c>
      <c r="M339" s="17">
        <f t="shared" si="49"/>
        <v>182.739065666737</v>
      </c>
    </row>
    <row r="340" spans="1:13" ht="45" customHeight="1">
      <c r="A340" s="68"/>
      <c r="B340" s="68"/>
      <c r="C340" s="34" t="s">
        <v>128</v>
      </c>
      <c r="D340" s="3" t="s">
        <v>129</v>
      </c>
      <c r="E340" s="17">
        <f t="shared" si="46"/>
        <v>94146.8</v>
      </c>
      <c r="F340" s="17">
        <f t="shared" si="46"/>
        <v>113682.6</v>
      </c>
      <c r="G340" s="17">
        <f t="shared" si="46"/>
        <v>90300</v>
      </c>
      <c r="H340" s="17">
        <f t="shared" si="46"/>
        <v>60703.2</v>
      </c>
      <c r="I340" s="17">
        <f t="shared" si="39"/>
        <v>-29596.800000000003</v>
      </c>
      <c r="J340" s="17">
        <f>H340/G340*100</f>
        <v>67.22392026578072</v>
      </c>
      <c r="K340" s="17">
        <f>H340/F340*100</f>
        <v>53.397089792105376</v>
      </c>
      <c r="L340" s="17">
        <f t="shared" si="42"/>
        <v>-33443.600000000006</v>
      </c>
      <c r="M340" s="17">
        <f t="shared" si="49"/>
        <v>64.47717819405439</v>
      </c>
    </row>
    <row r="341" spans="1:13" ht="63">
      <c r="A341" s="68"/>
      <c r="B341" s="68"/>
      <c r="C341" s="34" t="s">
        <v>130</v>
      </c>
      <c r="D341" s="3" t="s">
        <v>131</v>
      </c>
      <c r="E341" s="17">
        <f t="shared" si="46"/>
        <v>8786.1</v>
      </c>
      <c r="F341" s="17">
        <f t="shared" si="46"/>
        <v>0</v>
      </c>
      <c r="G341" s="17">
        <f t="shared" si="46"/>
        <v>0</v>
      </c>
      <c r="H341" s="17">
        <f t="shared" si="46"/>
        <v>2559.7</v>
      </c>
      <c r="I341" s="17">
        <f t="shared" si="39"/>
        <v>2559.7</v>
      </c>
      <c r="J341" s="17"/>
      <c r="K341" s="17"/>
      <c r="L341" s="17">
        <f t="shared" si="42"/>
        <v>-6226.400000000001</v>
      </c>
      <c r="M341" s="17">
        <f t="shared" si="49"/>
        <v>29.133517715482405</v>
      </c>
    </row>
    <row r="342" spans="1:13" ht="94.5">
      <c r="A342" s="68"/>
      <c r="B342" s="68"/>
      <c r="C342" s="34" t="s">
        <v>132</v>
      </c>
      <c r="D342" s="3" t="s">
        <v>133</v>
      </c>
      <c r="E342" s="17">
        <f t="shared" si="46"/>
        <v>41866.6</v>
      </c>
      <c r="F342" s="17">
        <f t="shared" si="46"/>
        <v>33566</v>
      </c>
      <c r="G342" s="17">
        <f t="shared" si="46"/>
        <v>26700</v>
      </c>
      <c r="H342" s="17">
        <f t="shared" si="46"/>
        <v>7190.7</v>
      </c>
      <c r="I342" s="17">
        <f t="shared" si="39"/>
        <v>-19509.3</v>
      </c>
      <c r="J342" s="17">
        <f>H342/G342*100</f>
        <v>26.931460674157304</v>
      </c>
      <c r="K342" s="17">
        <f>H342/F342*100</f>
        <v>21.42257045820175</v>
      </c>
      <c r="L342" s="17">
        <f t="shared" si="42"/>
        <v>-34675.9</v>
      </c>
      <c r="M342" s="17">
        <f t="shared" si="49"/>
        <v>17.175266202653187</v>
      </c>
    </row>
    <row r="343" spans="1:13" ht="18.75" customHeight="1">
      <c r="A343" s="68"/>
      <c r="B343" s="68"/>
      <c r="C343" s="33" t="s">
        <v>22</v>
      </c>
      <c r="D343" s="35" t="s">
        <v>23</v>
      </c>
      <c r="E343" s="17">
        <f t="shared" si="46"/>
        <v>274901.50000000006</v>
      </c>
      <c r="F343" s="17">
        <f t="shared" si="46"/>
        <v>349731.5</v>
      </c>
      <c r="G343" s="17">
        <f t="shared" si="46"/>
        <v>279889.1</v>
      </c>
      <c r="H343" s="17">
        <f t="shared" si="46"/>
        <v>316424.49999999994</v>
      </c>
      <c r="I343" s="17">
        <f t="shared" si="39"/>
        <v>36535.399999999965</v>
      </c>
      <c r="J343" s="17">
        <f>H343/G343*100</f>
        <v>113.05352727205167</v>
      </c>
      <c r="K343" s="17">
        <f>H343/F343*100</f>
        <v>90.47640833039058</v>
      </c>
      <c r="L343" s="17">
        <f t="shared" si="42"/>
        <v>41522.99999999988</v>
      </c>
      <c r="M343" s="17">
        <f t="shared" si="49"/>
        <v>115.10468295007482</v>
      </c>
    </row>
    <row r="344" spans="1:13" ht="18.75" customHeight="1">
      <c r="A344" s="68"/>
      <c r="B344" s="68"/>
      <c r="C344" s="33" t="s">
        <v>24</v>
      </c>
      <c r="D344" s="35" t="s">
        <v>25</v>
      </c>
      <c r="E344" s="17">
        <f t="shared" si="46"/>
        <v>-720.9</v>
      </c>
      <c r="F344" s="17">
        <f t="shared" si="46"/>
        <v>0</v>
      </c>
      <c r="G344" s="17">
        <f t="shared" si="46"/>
        <v>0</v>
      </c>
      <c r="H344" s="17">
        <f t="shared" si="46"/>
        <v>57.9</v>
      </c>
      <c r="I344" s="17">
        <f t="shared" si="39"/>
        <v>57.9</v>
      </c>
      <c r="J344" s="17"/>
      <c r="K344" s="17"/>
      <c r="L344" s="17">
        <f t="shared" si="42"/>
        <v>778.8</v>
      </c>
      <c r="M344" s="17">
        <f t="shared" si="49"/>
        <v>-8.031627132750728</v>
      </c>
    </row>
    <row r="345" spans="1:13" ht="18.75" customHeight="1">
      <c r="A345" s="68"/>
      <c r="B345" s="68"/>
      <c r="C345" s="33" t="s">
        <v>26</v>
      </c>
      <c r="D345" s="35" t="s">
        <v>27</v>
      </c>
      <c r="E345" s="17">
        <f t="shared" si="46"/>
        <v>34148.4</v>
      </c>
      <c r="F345" s="17">
        <f t="shared" si="46"/>
        <v>43350.9</v>
      </c>
      <c r="G345" s="17">
        <f t="shared" si="46"/>
        <v>28065.4</v>
      </c>
      <c r="H345" s="17">
        <f t="shared" si="46"/>
        <v>35130.7</v>
      </c>
      <c r="I345" s="17">
        <f t="shared" si="39"/>
        <v>7065.299999999996</v>
      </c>
      <c r="J345" s="17">
        <f aca="true" t="shared" si="50" ref="J345:J351">H345/G345*100</f>
        <v>125.17441404718977</v>
      </c>
      <c r="K345" s="17">
        <f aca="true" t="shared" si="51" ref="K345:K351">H345/F345*100</f>
        <v>81.03799459757467</v>
      </c>
      <c r="L345" s="17">
        <f t="shared" si="42"/>
        <v>982.2999999999956</v>
      </c>
      <c r="M345" s="17">
        <f t="shared" si="49"/>
        <v>102.87656229867284</v>
      </c>
    </row>
    <row r="346" spans="1:13" s="52" customFormat="1" ht="34.5" customHeight="1">
      <c r="A346" s="68"/>
      <c r="B346" s="68"/>
      <c r="C346" s="39"/>
      <c r="D346" s="37" t="s">
        <v>138</v>
      </c>
      <c r="E346" s="16">
        <f>E313+E324</f>
        <v>11295872.899999999</v>
      </c>
      <c r="F346" s="16">
        <f>F313+F324</f>
        <v>17020426.5</v>
      </c>
      <c r="G346" s="16">
        <f>G313+G324</f>
        <v>13048044.7</v>
      </c>
      <c r="H346" s="16">
        <f>H313+H324</f>
        <v>12555942.299999997</v>
      </c>
      <c r="I346" s="16">
        <f t="shared" si="39"/>
        <v>-492102.40000000224</v>
      </c>
      <c r="J346" s="16">
        <f t="shared" si="50"/>
        <v>96.2285352992391</v>
      </c>
      <c r="K346" s="16">
        <f t="shared" si="51"/>
        <v>73.76984530910549</v>
      </c>
      <c r="L346" s="16">
        <f t="shared" si="42"/>
        <v>1260069.3999999985</v>
      </c>
      <c r="M346" s="16">
        <f t="shared" si="49"/>
        <v>111.1551308265871</v>
      </c>
    </row>
    <row r="347" spans="1:13" s="2" customFormat="1" ht="33.75" customHeight="1">
      <c r="A347" s="68"/>
      <c r="B347" s="68"/>
      <c r="C347" s="39" t="s">
        <v>144</v>
      </c>
      <c r="D347" s="37" t="s">
        <v>156</v>
      </c>
      <c r="E347" s="16">
        <f>SUM(E348:E354)</f>
        <v>8876982.799999999</v>
      </c>
      <c r="F347" s="16">
        <f>SUM(F348:F354)</f>
        <v>16744415.389999999</v>
      </c>
      <c r="G347" s="16">
        <f>SUM(G348:G354)</f>
        <v>9689214.170000002</v>
      </c>
      <c r="H347" s="16">
        <f>SUM(H348:H354)</f>
        <v>9394378.3</v>
      </c>
      <c r="I347" s="16">
        <f t="shared" si="39"/>
        <v>-294835.87000000104</v>
      </c>
      <c r="J347" s="16">
        <f t="shared" si="50"/>
        <v>96.95707139065128</v>
      </c>
      <c r="K347" s="16">
        <f t="shared" si="51"/>
        <v>56.104546388704954</v>
      </c>
      <c r="L347" s="16">
        <f t="shared" si="42"/>
        <v>517395.50000000186</v>
      </c>
      <c r="M347" s="16">
        <f t="shared" si="49"/>
        <v>105.8285062803096</v>
      </c>
    </row>
    <row r="348" spans="1:13" ht="18" customHeight="1">
      <c r="A348" s="68"/>
      <c r="B348" s="68"/>
      <c r="C348" s="33" t="s">
        <v>37</v>
      </c>
      <c r="D348" s="53" t="s">
        <v>38</v>
      </c>
      <c r="E348" s="17">
        <f aca="true" t="shared" si="52" ref="E348:H354">SUMIF($C$6:$C$305,$C348,E$6:E$305)</f>
        <v>296286.4</v>
      </c>
      <c r="F348" s="17">
        <f t="shared" si="52"/>
        <v>1449376.8</v>
      </c>
      <c r="G348" s="17">
        <f t="shared" si="52"/>
        <v>433401.1</v>
      </c>
      <c r="H348" s="17">
        <f t="shared" si="52"/>
        <v>433401.1</v>
      </c>
      <c r="I348" s="17">
        <f t="shared" si="39"/>
        <v>0</v>
      </c>
      <c r="J348" s="17">
        <f t="shared" si="50"/>
        <v>100</v>
      </c>
      <c r="K348" s="17">
        <f t="shared" si="51"/>
        <v>29.90258295841357</v>
      </c>
      <c r="L348" s="17">
        <f t="shared" si="42"/>
        <v>137114.69999999995</v>
      </c>
      <c r="M348" s="17">
        <f t="shared" si="49"/>
        <v>146.27775692708133</v>
      </c>
    </row>
    <row r="349" spans="1:13" ht="31.5">
      <c r="A349" s="68"/>
      <c r="B349" s="68"/>
      <c r="C349" s="33" t="s">
        <v>28</v>
      </c>
      <c r="D349" s="35" t="s">
        <v>29</v>
      </c>
      <c r="E349" s="17">
        <f t="shared" si="52"/>
        <v>1110277.5</v>
      </c>
      <c r="F349" s="17">
        <f t="shared" si="52"/>
        <v>5174403.19</v>
      </c>
      <c r="G349" s="17">
        <f t="shared" si="52"/>
        <v>1919606.07</v>
      </c>
      <c r="H349" s="17">
        <f t="shared" si="52"/>
        <v>1780549.2000000002</v>
      </c>
      <c r="I349" s="17">
        <f t="shared" si="39"/>
        <v>-139056.86999999988</v>
      </c>
      <c r="J349" s="17">
        <f t="shared" si="50"/>
        <v>92.75596841595734</v>
      </c>
      <c r="K349" s="17">
        <f t="shared" si="51"/>
        <v>34.41071626271937</v>
      </c>
      <c r="L349" s="17">
        <f t="shared" si="42"/>
        <v>670271.7000000002</v>
      </c>
      <c r="M349" s="17">
        <f t="shared" si="49"/>
        <v>160.36974540148748</v>
      </c>
    </row>
    <row r="350" spans="1:13" ht="31.5">
      <c r="A350" s="68"/>
      <c r="B350" s="68"/>
      <c r="C350" s="33" t="s">
        <v>49</v>
      </c>
      <c r="D350" s="35" t="s">
        <v>50</v>
      </c>
      <c r="E350" s="17">
        <f t="shared" si="52"/>
        <v>6783908.399999999</v>
      </c>
      <c r="F350" s="17">
        <f t="shared" si="52"/>
        <v>9039873.899999999</v>
      </c>
      <c r="G350" s="17">
        <f t="shared" si="52"/>
        <v>6614280.2</v>
      </c>
      <c r="H350" s="17">
        <f t="shared" si="52"/>
        <v>6539558.5</v>
      </c>
      <c r="I350" s="17">
        <f t="shared" si="39"/>
        <v>-74721.70000000019</v>
      </c>
      <c r="J350" s="17">
        <f t="shared" si="50"/>
        <v>98.87029733031267</v>
      </c>
      <c r="K350" s="17">
        <f t="shared" si="51"/>
        <v>72.34125799033548</v>
      </c>
      <c r="L350" s="17">
        <f t="shared" si="42"/>
        <v>-244349.89999999944</v>
      </c>
      <c r="M350" s="17">
        <f t="shared" si="49"/>
        <v>96.39809552853043</v>
      </c>
    </row>
    <row r="351" spans="1:13" ht="18" customHeight="1">
      <c r="A351" s="68"/>
      <c r="B351" s="68"/>
      <c r="C351" s="33" t="s">
        <v>30</v>
      </c>
      <c r="D351" s="35" t="s">
        <v>31</v>
      </c>
      <c r="E351" s="17">
        <f t="shared" si="52"/>
        <v>743804.8999999999</v>
      </c>
      <c r="F351" s="17">
        <f t="shared" si="52"/>
        <v>1080761.5</v>
      </c>
      <c r="G351" s="17">
        <f t="shared" si="52"/>
        <v>721926.8</v>
      </c>
      <c r="H351" s="17">
        <f t="shared" si="52"/>
        <v>702399.1</v>
      </c>
      <c r="I351" s="17">
        <f t="shared" si="39"/>
        <v>-19527.70000000007</v>
      </c>
      <c r="J351" s="17">
        <f t="shared" si="50"/>
        <v>97.29505816933239</v>
      </c>
      <c r="K351" s="17">
        <f t="shared" si="51"/>
        <v>64.9911289401038</v>
      </c>
      <c r="L351" s="17">
        <f t="shared" si="42"/>
        <v>-41405.79999999993</v>
      </c>
      <c r="M351" s="17">
        <f t="shared" si="49"/>
        <v>94.43324452420252</v>
      </c>
    </row>
    <row r="352" spans="1:13" ht="31.5">
      <c r="A352" s="68"/>
      <c r="B352" s="68"/>
      <c r="C352" s="33" t="s">
        <v>57</v>
      </c>
      <c r="D352" s="35" t="s">
        <v>58</v>
      </c>
      <c r="E352" s="17">
        <f t="shared" si="52"/>
        <v>0</v>
      </c>
      <c r="F352" s="17">
        <f t="shared" si="52"/>
        <v>0</v>
      </c>
      <c r="G352" s="17">
        <f t="shared" si="52"/>
        <v>0</v>
      </c>
      <c r="H352" s="17">
        <f t="shared" si="52"/>
        <v>1574.4</v>
      </c>
      <c r="I352" s="17">
        <f t="shared" si="39"/>
        <v>1574.4</v>
      </c>
      <c r="J352" s="17"/>
      <c r="K352" s="17"/>
      <c r="L352" s="17">
        <f t="shared" si="42"/>
        <v>1574.4</v>
      </c>
      <c r="M352" s="17"/>
    </row>
    <row r="353" spans="1:13" ht="79.5" customHeight="1">
      <c r="A353" s="68"/>
      <c r="B353" s="68"/>
      <c r="C353" s="33" t="s">
        <v>61</v>
      </c>
      <c r="D353" s="54" t="s">
        <v>62</v>
      </c>
      <c r="E353" s="17">
        <f t="shared" si="52"/>
        <v>13930.9</v>
      </c>
      <c r="F353" s="17">
        <f t="shared" si="52"/>
        <v>0</v>
      </c>
      <c r="G353" s="17">
        <f t="shared" si="52"/>
        <v>0</v>
      </c>
      <c r="H353" s="17">
        <f t="shared" si="52"/>
        <v>4360.2</v>
      </c>
      <c r="I353" s="17">
        <f t="shared" si="39"/>
        <v>4360.2</v>
      </c>
      <c r="J353" s="17"/>
      <c r="K353" s="17"/>
      <c r="L353" s="17">
        <f t="shared" si="42"/>
        <v>-9570.7</v>
      </c>
      <c r="M353" s="17">
        <f>H353/E353*100</f>
        <v>31.298767488101987</v>
      </c>
    </row>
    <row r="354" spans="1:13" ht="47.25">
      <c r="A354" s="68"/>
      <c r="B354" s="68"/>
      <c r="C354" s="33" t="s">
        <v>32</v>
      </c>
      <c r="D354" s="35" t="s">
        <v>33</v>
      </c>
      <c r="E354" s="17">
        <f t="shared" si="52"/>
        <v>-71225.3</v>
      </c>
      <c r="F354" s="17">
        <f t="shared" si="52"/>
        <v>0</v>
      </c>
      <c r="G354" s="17">
        <f t="shared" si="52"/>
        <v>0</v>
      </c>
      <c r="H354" s="17">
        <f t="shared" si="52"/>
        <v>-67464.19999999998</v>
      </c>
      <c r="I354" s="17">
        <f t="shared" si="39"/>
        <v>-67464.19999999998</v>
      </c>
      <c r="J354" s="17"/>
      <c r="K354" s="17"/>
      <c r="L354" s="17">
        <f t="shared" si="42"/>
        <v>3761.1000000000204</v>
      </c>
      <c r="M354" s="17">
        <f>H354/E354*100</f>
        <v>94.71943256118259</v>
      </c>
    </row>
    <row r="355" spans="1:13" s="2" customFormat="1" ht="22.5" customHeight="1">
      <c r="A355" s="68"/>
      <c r="B355" s="68"/>
      <c r="C355" s="55"/>
      <c r="D355" s="37" t="s">
        <v>145</v>
      </c>
      <c r="E355" s="16">
        <f>E346+E347</f>
        <v>20172855.699999996</v>
      </c>
      <c r="F355" s="16">
        <f>F346+F347</f>
        <v>33764841.89</v>
      </c>
      <c r="G355" s="16">
        <f>G346+G347</f>
        <v>22737258.87</v>
      </c>
      <c r="H355" s="16">
        <f>H346+H347</f>
        <v>21950320.599999998</v>
      </c>
      <c r="I355" s="16">
        <f t="shared" si="39"/>
        <v>-786938.2700000033</v>
      </c>
      <c r="J355" s="16">
        <f>H355/G355*100</f>
        <v>96.53899234512254</v>
      </c>
      <c r="K355" s="16">
        <f>H355/F355*100</f>
        <v>65.00939844916299</v>
      </c>
      <c r="L355" s="16">
        <f t="shared" si="42"/>
        <v>1777464.9000000022</v>
      </c>
      <c r="M355" s="16">
        <f>H355/E355*100</f>
        <v>108.81117143964897</v>
      </c>
    </row>
    <row r="356" spans="1:10" ht="15.75">
      <c r="A356" s="56"/>
      <c r="B356" s="57"/>
      <c r="C356" s="58"/>
      <c r="D356" s="54"/>
      <c r="E356" s="22"/>
      <c r="F356" s="18"/>
      <c r="G356" s="18"/>
      <c r="H356" s="22"/>
      <c r="I356" s="22"/>
      <c r="J356" s="22"/>
    </row>
    <row r="357" spans="1:10" ht="15.75">
      <c r="A357" s="59"/>
      <c r="B357" s="57"/>
      <c r="C357" s="58"/>
      <c r="D357" s="54"/>
      <c r="E357" s="22"/>
      <c r="F357" s="18"/>
      <c r="G357" s="18"/>
      <c r="H357" s="25"/>
      <c r="I357" s="26"/>
      <c r="J357" s="26"/>
    </row>
    <row r="358" spans="1:10" ht="15.75">
      <c r="A358" s="59"/>
      <c r="B358" s="57"/>
      <c r="C358" s="58"/>
      <c r="D358" s="54"/>
      <c r="E358" s="22"/>
      <c r="F358" s="18"/>
      <c r="G358" s="18"/>
      <c r="H358" s="26"/>
      <c r="I358" s="26"/>
      <c r="J358" s="26"/>
    </row>
    <row r="359" spans="1:10" ht="15.75">
      <c r="A359" s="59"/>
      <c r="B359" s="57"/>
      <c r="C359" s="58"/>
      <c r="D359" s="54"/>
      <c r="E359" s="22"/>
      <c r="F359" s="18"/>
      <c r="G359" s="18"/>
      <c r="H359" s="26"/>
      <c r="I359" s="26"/>
      <c r="J359" s="26"/>
    </row>
    <row r="360" spans="1:10" ht="15.75">
      <c r="A360" s="59"/>
      <c r="B360" s="57"/>
      <c r="C360" s="58"/>
      <c r="D360" s="54"/>
      <c r="E360" s="22"/>
      <c r="F360" s="18"/>
      <c r="G360" s="18"/>
      <c r="H360" s="26"/>
      <c r="I360" s="26"/>
      <c r="J360" s="26"/>
    </row>
    <row r="361" spans="1:10" ht="15.75">
      <c r="A361" s="59"/>
      <c r="B361" s="57"/>
      <c r="C361" s="58"/>
      <c r="D361" s="54"/>
      <c r="E361" s="22"/>
      <c r="F361" s="18"/>
      <c r="G361" s="18"/>
      <c r="H361" s="26"/>
      <c r="I361" s="26"/>
      <c r="J361" s="26"/>
    </row>
    <row r="362" spans="1:10" ht="15.75">
      <c r="A362" s="59"/>
      <c r="B362" s="57"/>
      <c r="C362" s="58"/>
      <c r="D362" s="54"/>
      <c r="E362" s="22"/>
      <c r="F362" s="18"/>
      <c r="G362" s="18"/>
      <c r="H362" s="26"/>
      <c r="I362" s="26"/>
      <c r="J362" s="26"/>
    </row>
    <row r="363" spans="1:10" ht="15.75">
      <c r="A363" s="59"/>
      <c r="B363" s="57"/>
      <c r="C363" s="58"/>
      <c r="D363" s="54"/>
      <c r="E363" s="22"/>
      <c r="F363" s="18"/>
      <c r="G363" s="18"/>
      <c r="H363" s="26"/>
      <c r="I363" s="26"/>
      <c r="J363" s="26"/>
    </row>
    <row r="364" spans="1:10" ht="15.75">
      <c r="A364" s="59"/>
      <c r="B364" s="57"/>
      <c r="C364" s="58"/>
      <c r="D364" s="54"/>
      <c r="E364" s="22"/>
      <c r="F364" s="18"/>
      <c r="G364" s="18"/>
      <c r="H364" s="26"/>
      <c r="I364" s="26"/>
      <c r="J364" s="26"/>
    </row>
    <row r="365" spans="1:10" ht="15.75">
      <c r="A365" s="59"/>
      <c r="B365" s="57"/>
      <c r="C365" s="58"/>
      <c r="D365" s="54"/>
      <c r="E365" s="22"/>
      <c r="F365" s="18"/>
      <c r="G365" s="18"/>
      <c r="H365" s="26"/>
      <c r="I365" s="26"/>
      <c r="J365" s="26"/>
    </row>
    <row r="366" spans="1:10" ht="15.75">
      <c r="A366" s="59"/>
      <c r="B366" s="57"/>
      <c r="C366" s="58"/>
      <c r="D366" s="54"/>
      <c r="E366" s="22"/>
      <c r="F366" s="18"/>
      <c r="G366" s="18"/>
      <c r="H366" s="26"/>
      <c r="I366" s="26"/>
      <c r="J366" s="26"/>
    </row>
    <row r="367" spans="1:10" ht="15.75">
      <c r="A367" s="59"/>
      <c r="B367" s="57"/>
      <c r="C367" s="58"/>
      <c r="D367" s="54"/>
      <c r="E367" s="22"/>
      <c r="F367" s="18"/>
      <c r="G367" s="18"/>
      <c r="H367" s="26"/>
      <c r="I367" s="26"/>
      <c r="J367" s="26"/>
    </row>
    <row r="368" spans="1:10" ht="15.75">
      <c r="A368" s="59"/>
      <c r="B368" s="57"/>
      <c r="C368" s="58"/>
      <c r="D368" s="54"/>
      <c r="E368" s="22"/>
      <c r="F368" s="18"/>
      <c r="G368" s="18"/>
      <c r="H368" s="26"/>
      <c r="I368" s="26"/>
      <c r="J368" s="26"/>
    </row>
    <row r="369" spans="1:10" ht="15.75">
      <c r="A369" s="59"/>
      <c r="B369" s="57"/>
      <c r="C369" s="58"/>
      <c r="D369" s="54"/>
      <c r="E369" s="22"/>
      <c r="F369" s="18"/>
      <c r="G369" s="18"/>
      <c r="H369" s="26"/>
      <c r="I369" s="26"/>
      <c r="J369" s="26"/>
    </row>
    <row r="370" spans="2:10" ht="15.75">
      <c r="B370" s="60"/>
      <c r="C370" s="58"/>
      <c r="D370" s="54"/>
      <c r="E370" s="22"/>
      <c r="F370" s="18"/>
      <c r="G370" s="18"/>
      <c r="H370" s="26"/>
      <c r="I370" s="26"/>
      <c r="J370" s="26"/>
    </row>
    <row r="371" spans="2:10" ht="15.75">
      <c r="B371" s="60"/>
      <c r="C371" s="58"/>
      <c r="D371" s="54"/>
      <c r="E371" s="22"/>
      <c r="F371" s="18"/>
      <c r="G371" s="18"/>
      <c r="H371" s="26"/>
      <c r="I371" s="26"/>
      <c r="J371" s="26"/>
    </row>
    <row r="372" spans="1:10" ht="15.75">
      <c r="A372" s="1"/>
      <c r="B372" s="60"/>
      <c r="C372" s="58"/>
      <c r="D372" s="54"/>
      <c r="E372" s="22"/>
      <c r="F372" s="18"/>
      <c r="G372" s="18"/>
      <c r="H372" s="26"/>
      <c r="I372" s="26"/>
      <c r="J372" s="26"/>
    </row>
    <row r="373" spans="1:10" ht="15.75">
      <c r="A373" s="1"/>
      <c r="B373" s="60"/>
      <c r="C373" s="58"/>
      <c r="D373" s="54"/>
      <c r="E373" s="22"/>
      <c r="F373" s="18"/>
      <c r="G373" s="18"/>
      <c r="H373" s="26"/>
      <c r="I373" s="26"/>
      <c r="J373" s="26"/>
    </row>
    <row r="374" spans="1:10" ht="15.75">
      <c r="A374" s="1"/>
      <c r="B374" s="60"/>
      <c r="C374" s="58"/>
      <c r="D374" s="54"/>
      <c r="E374" s="22"/>
      <c r="F374" s="18"/>
      <c r="G374" s="18"/>
      <c r="H374" s="26"/>
      <c r="I374" s="26"/>
      <c r="J374" s="26"/>
    </row>
    <row r="375" spans="1:10" ht="15.75">
      <c r="A375" s="1"/>
      <c r="B375" s="60"/>
      <c r="C375" s="58"/>
      <c r="D375" s="54"/>
      <c r="E375" s="22"/>
      <c r="F375" s="18"/>
      <c r="G375" s="18"/>
      <c r="H375" s="26"/>
      <c r="I375" s="26"/>
      <c r="J375" s="26"/>
    </row>
    <row r="376" spans="1:10" ht="15.75">
      <c r="A376" s="1"/>
      <c r="B376" s="60"/>
      <c r="C376" s="58"/>
      <c r="D376" s="54"/>
      <c r="E376" s="22"/>
      <c r="F376" s="18"/>
      <c r="G376" s="18"/>
      <c r="H376" s="26"/>
      <c r="I376" s="26"/>
      <c r="J376" s="26"/>
    </row>
    <row r="377" spans="1:10" ht="15.75">
      <c r="A377" s="1"/>
      <c r="B377" s="60"/>
      <c r="C377" s="58"/>
      <c r="D377" s="54"/>
      <c r="E377" s="22"/>
      <c r="F377" s="18"/>
      <c r="G377" s="18"/>
      <c r="H377" s="26"/>
      <c r="I377" s="26"/>
      <c r="J377" s="26"/>
    </row>
    <row r="378" spans="1:10" ht="15.75">
      <c r="A378" s="1"/>
      <c r="B378" s="60"/>
      <c r="C378" s="58"/>
      <c r="D378" s="54"/>
      <c r="E378" s="22"/>
      <c r="F378" s="18"/>
      <c r="G378" s="18"/>
      <c r="H378" s="26"/>
      <c r="I378" s="26"/>
      <c r="J378" s="26"/>
    </row>
    <row r="379" spans="1:10" ht="15.75">
      <c r="A379" s="1"/>
      <c r="B379" s="60"/>
      <c r="C379" s="58"/>
      <c r="D379" s="54"/>
      <c r="E379" s="22"/>
      <c r="F379" s="18"/>
      <c r="G379" s="18"/>
      <c r="H379" s="26"/>
      <c r="I379" s="26"/>
      <c r="J379" s="26"/>
    </row>
    <row r="380" spans="1:10" ht="15.75">
      <c r="A380" s="1"/>
      <c r="B380" s="60"/>
      <c r="C380" s="58"/>
      <c r="D380" s="54"/>
      <c r="E380" s="22"/>
      <c r="F380" s="18"/>
      <c r="G380" s="18"/>
      <c r="H380" s="26"/>
      <c r="I380" s="26"/>
      <c r="J380" s="26"/>
    </row>
    <row r="381" spans="1:10" ht="15.75">
      <c r="A381" s="1"/>
      <c r="B381" s="60"/>
      <c r="C381" s="58"/>
      <c r="D381" s="54"/>
      <c r="E381" s="22"/>
      <c r="F381" s="18"/>
      <c r="G381" s="18"/>
      <c r="H381" s="26"/>
      <c r="I381" s="26"/>
      <c r="J381" s="26"/>
    </row>
    <row r="382" spans="1:10" ht="15.75">
      <c r="A382" s="1"/>
      <c r="B382" s="60"/>
      <c r="C382" s="58"/>
      <c r="D382" s="54"/>
      <c r="E382" s="22"/>
      <c r="F382" s="18"/>
      <c r="G382" s="18"/>
      <c r="H382" s="26"/>
      <c r="I382" s="26"/>
      <c r="J382" s="26"/>
    </row>
    <row r="383" spans="1:10" ht="15.75">
      <c r="A383" s="1"/>
      <c r="B383" s="60"/>
      <c r="C383" s="58"/>
      <c r="D383" s="54"/>
      <c r="E383" s="22"/>
      <c r="F383" s="18"/>
      <c r="G383" s="18"/>
      <c r="H383" s="26"/>
      <c r="I383" s="26"/>
      <c r="J383" s="26"/>
    </row>
    <row r="384" spans="1:10" ht="15.75">
      <c r="A384" s="1"/>
      <c r="B384" s="60"/>
      <c r="C384" s="58"/>
      <c r="D384" s="54"/>
      <c r="E384" s="22"/>
      <c r="F384" s="18"/>
      <c r="G384" s="18"/>
      <c r="H384" s="26"/>
      <c r="I384" s="26"/>
      <c r="J384" s="26"/>
    </row>
    <row r="385" spans="1:10" ht="15.75">
      <c r="A385" s="1"/>
      <c r="B385" s="60"/>
      <c r="C385" s="58"/>
      <c r="D385" s="54"/>
      <c r="E385" s="22"/>
      <c r="F385" s="18"/>
      <c r="G385" s="18"/>
      <c r="H385" s="26"/>
      <c r="I385" s="26"/>
      <c r="J385" s="26"/>
    </row>
    <row r="386" spans="1:10" ht="15.75">
      <c r="A386" s="1"/>
      <c r="B386" s="60"/>
      <c r="C386" s="58"/>
      <c r="D386" s="54"/>
      <c r="E386" s="22"/>
      <c r="F386" s="18"/>
      <c r="G386" s="18"/>
      <c r="H386" s="26"/>
      <c r="I386" s="26"/>
      <c r="J386" s="26"/>
    </row>
    <row r="387" spans="1:10" ht="15.75">
      <c r="A387" s="1"/>
      <c r="B387" s="60"/>
      <c r="C387" s="58"/>
      <c r="D387" s="54"/>
      <c r="E387" s="22"/>
      <c r="F387" s="18"/>
      <c r="G387" s="18"/>
      <c r="H387" s="26"/>
      <c r="I387" s="26"/>
      <c r="J387" s="26"/>
    </row>
    <row r="388" spans="1:10" ht="15.75">
      <c r="A388" s="1"/>
      <c r="B388" s="60"/>
      <c r="C388" s="58"/>
      <c r="D388" s="54"/>
      <c r="E388" s="22"/>
      <c r="F388" s="18"/>
      <c r="G388" s="18"/>
      <c r="H388" s="26"/>
      <c r="I388" s="26"/>
      <c r="J388" s="26"/>
    </row>
    <row r="389" spans="1:10" ht="15.75">
      <c r="A389" s="1"/>
      <c r="B389" s="60"/>
      <c r="C389" s="58"/>
      <c r="D389" s="54"/>
      <c r="E389" s="22"/>
      <c r="F389" s="18"/>
      <c r="G389" s="18"/>
      <c r="H389" s="26"/>
      <c r="I389" s="26"/>
      <c r="J389" s="26"/>
    </row>
    <row r="390" spans="1:10" ht="15.75">
      <c r="A390" s="1"/>
      <c r="B390" s="60"/>
      <c r="C390" s="58"/>
      <c r="D390" s="54"/>
      <c r="E390" s="22"/>
      <c r="F390" s="18"/>
      <c r="G390" s="18"/>
      <c r="H390" s="26"/>
      <c r="I390" s="26"/>
      <c r="J390" s="26"/>
    </row>
    <row r="391" spans="1:10" ht="15.75">
      <c r="A391" s="1"/>
      <c r="B391" s="60"/>
      <c r="C391" s="58"/>
      <c r="D391" s="54"/>
      <c r="E391" s="22"/>
      <c r="F391" s="18"/>
      <c r="G391" s="18"/>
      <c r="H391" s="26"/>
      <c r="I391" s="26"/>
      <c r="J391" s="26"/>
    </row>
    <row r="392" spans="1:10" ht="15.75">
      <c r="A392" s="1"/>
      <c r="B392" s="60"/>
      <c r="C392" s="58"/>
      <c r="D392" s="54"/>
      <c r="E392" s="22"/>
      <c r="F392" s="18"/>
      <c r="G392" s="18"/>
      <c r="H392" s="26"/>
      <c r="I392" s="26"/>
      <c r="J392" s="26"/>
    </row>
    <row r="393" spans="1:10" ht="15.75">
      <c r="A393" s="1"/>
      <c r="B393" s="60"/>
      <c r="C393" s="58"/>
      <c r="D393" s="54"/>
      <c r="E393" s="22"/>
      <c r="F393" s="18"/>
      <c r="G393" s="18"/>
      <c r="H393" s="26"/>
      <c r="I393" s="26"/>
      <c r="J393" s="26"/>
    </row>
    <row r="394" spans="1:10" ht="15.75">
      <c r="A394" s="1"/>
      <c r="B394" s="60"/>
      <c r="C394" s="58"/>
      <c r="D394" s="54"/>
      <c r="E394" s="22"/>
      <c r="F394" s="18"/>
      <c r="G394" s="18"/>
      <c r="H394" s="26"/>
      <c r="I394" s="26"/>
      <c r="J394" s="26"/>
    </row>
    <row r="395" spans="1:10" ht="15.75">
      <c r="A395" s="1"/>
      <c r="B395" s="60"/>
      <c r="C395" s="58"/>
      <c r="D395" s="54"/>
      <c r="E395" s="22"/>
      <c r="F395" s="18"/>
      <c r="G395" s="18"/>
      <c r="H395" s="26"/>
      <c r="I395" s="26"/>
      <c r="J395" s="26"/>
    </row>
    <row r="396" spans="1:10" ht="15.75">
      <c r="A396" s="1"/>
      <c r="B396" s="60"/>
      <c r="C396" s="58"/>
      <c r="D396" s="54"/>
      <c r="E396" s="22"/>
      <c r="F396" s="18"/>
      <c r="G396" s="18"/>
      <c r="H396" s="26"/>
      <c r="I396" s="26"/>
      <c r="J396" s="26"/>
    </row>
    <row r="397" spans="1:10" ht="15.75">
      <c r="A397" s="1"/>
      <c r="B397" s="60"/>
      <c r="C397" s="58"/>
      <c r="D397" s="54"/>
      <c r="E397" s="22"/>
      <c r="F397" s="18"/>
      <c r="G397" s="18"/>
      <c r="H397" s="26"/>
      <c r="I397" s="26"/>
      <c r="J397" s="26"/>
    </row>
    <row r="398" spans="1:10" ht="15.75">
      <c r="A398" s="1"/>
      <c r="B398" s="60"/>
      <c r="C398" s="58"/>
      <c r="D398" s="54"/>
      <c r="E398" s="22"/>
      <c r="F398" s="18"/>
      <c r="G398" s="18"/>
      <c r="H398" s="26"/>
      <c r="I398" s="26"/>
      <c r="J398" s="26"/>
    </row>
    <row r="399" spans="1:10" ht="15.75">
      <c r="A399" s="1"/>
      <c r="B399" s="60"/>
      <c r="C399" s="58"/>
      <c r="D399" s="54"/>
      <c r="E399" s="22"/>
      <c r="F399" s="18"/>
      <c r="G399" s="18"/>
      <c r="H399" s="26"/>
      <c r="I399" s="26"/>
      <c r="J399" s="26"/>
    </row>
    <row r="400" spans="1:10" ht="15.75">
      <c r="A400" s="1"/>
      <c r="B400" s="60"/>
      <c r="C400" s="58"/>
      <c r="D400" s="54"/>
      <c r="E400" s="22"/>
      <c r="F400" s="18"/>
      <c r="G400" s="18"/>
      <c r="H400" s="26"/>
      <c r="I400" s="26"/>
      <c r="J400" s="26"/>
    </row>
    <row r="401" spans="1:10" ht="15.75">
      <c r="A401" s="1"/>
      <c r="B401" s="60"/>
      <c r="C401" s="58"/>
      <c r="D401" s="54"/>
      <c r="E401" s="22"/>
      <c r="F401" s="18"/>
      <c r="G401" s="18"/>
      <c r="H401" s="26"/>
      <c r="I401" s="26"/>
      <c r="J401" s="26"/>
    </row>
    <row r="402" spans="1:10" ht="15.75">
      <c r="A402" s="1"/>
      <c r="B402" s="60"/>
      <c r="C402" s="58"/>
      <c r="D402" s="54"/>
      <c r="E402" s="22"/>
      <c r="F402" s="18"/>
      <c r="G402" s="18"/>
      <c r="H402" s="26"/>
      <c r="I402" s="26"/>
      <c r="J402" s="26"/>
    </row>
    <row r="403" spans="1:10" ht="15.75">
      <c r="A403" s="1"/>
      <c r="B403" s="60"/>
      <c r="C403" s="58"/>
      <c r="D403" s="54"/>
      <c r="E403" s="22"/>
      <c r="F403" s="18"/>
      <c r="G403" s="18"/>
      <c r="H403" s="26"/>
      <c r="I403" s="26"/>
      <c r="J403" s="26"/>
    </row>
    <row r="404" spans="1:10" ht="15.75">
      <c r="A404" s="1"/>
      <c r="B404" s="60"/>
      <c r="C404" s="58"/>
      <c r="D404" s="54"/>
      <c r="E404" s="22"/>
      <c r="F404" s="18"/>
      <c r="G404" s="18"/>
      <c r="H404" s="26"/>
      <c r="I404" s="26"/>
      <c r="J404" s="26"/>
    </row>
    <row r="405" spans="1:10" ht="15.75">
      <c r="A405" s="1"/>
      <c r="B405" s="60"/>
      <c r="C405" s="58"/>
      <c r="D405" s="54"/>
      <c r="E405" s="22"/>
      <c r="F405" s="18"/>
      <c r="G405" s="18"/>
      <c r="H405" s="26"/>
      <c r="I405" s="26"/>
      <c r="J405" s="26"/>
    </row>
    <row r="406" spans="1:10" ht="15.75">
      <c r="A406" s="1"/>
      <c r="B406" s="60"/>
      <c r="C406" s="58"/>
      <c r="D406" s="54"/>
      <c r="E406" s="22"/>
      <c r="F406" s="18"/>
      <c r="G406" s="18"/>
      <c r="H406" s="26"/>
      <c r="I406" s="26"/>
      <c r="J406" s="26"/>
    </row>
    <row r="407" spans="1:10" ht="15.75">
      <c r="A407" s="1"/>
      <c r="B407" s="60"/>
      <c r="C407" s="58"/>
      <c r="D407" s="54"/>
      <c r="E407" s="22"/>
      <c r="F407" s="18"/>
      <c r="G407" s="18"/>
      <c r="H407" s="26"/>
      <c r="I407" s="26"/>
      <c r="J407" s="26"/>
    </row>
    <row r="408" spans="1:10" ht="15.75">
      <c r="A408" s="1"/>
      <c r="B408" s="60"/>
      <c r="C408" s="58"/>
      <c r="D408" s="54"/>
      <c r="E408" s="22"/>
      <c r="F408" s="18"/>
      <c r="G408" s="18"/>
      <c r="H408" s="26"/>
      <c r="I408" s="26"/>
      <c r="J408" s="26"/>
    </row>
    <row r="409" spans="1:10" ht="15.75">
      <c r="A409" s="1"/>
      <c r="B409" s="60"/>
      <c r="C409" s="58"/>
      <c r="D409" s="54"/>
      <c r="E409" s="22"/>
      <c r="F409" s="18"/>
      <c r="G409" s="18"/>
      <c r="H409" s="26"/>
      <c r="I409" s="26"/>
      <c r="J409" s="26"/>
    </row>
    <row r="410" spans="1:10" ht="15.75">
      <c r="A410" s="1"/>
      <c r="B410" s="60"/>
      <c r="C410" s="58"/>
      <c r="D410" s="54"/>
      <c r="E410" s="22"/>
      <c r="F410" s="18"/>
      <c r="G410" s="18"/>
      <c r="H410" s="26"/>
      <c r="I410" s="26"/>
      <c r="J410" s="26"/>
    </row>
    <row r="411" spans="1:10" ht="15.75">
      <c r="A411" s="1"/>
      <c r="B411" s="60"/>
      <c r="C411" s="58"/>
      <c r="D411" s="54"/>
      <c r="E411" s="22"/>
      <c r="F411" s="18"/>
      <c r="G411" s="18"/>
      <c r="H411" s="26"/>
      <c r="I411" s="26"/>
      <c r="J411" s="26"/>
    </row>
    <row r="412" spans="1:10" ht="15.75">
      <c r="A412" s="1"/>
      <c r="B412" s="60"/>
      <c r="C412" s="58"/>
      <c r="D412" s="54"/>
      <c r="E412" s="22"/>
      <c r="F412" s="18"/>
      <c r="G412" s="18"/>
      <c r="H412" s="26"/>
      <c r="I412" s="26"/>
      <c r="J412" s="26"/>
    </row>
    <row r="413" spans="1:10" ht="15.75">
      <c r="A413" s="1"/>
      <c r="B413" s="60"/>
      <c r="C413" s="58"/>
      <c r="D413" s="54"/>
      <c r="E413" s="22"/>
      <c r="F413" s="18"/>
      <c r="G413" s="18"/>
      <c r="H413" s="26"/>
      <c r="I413" s="26"/>
      <c r="J413" s="26"/>
    </row>
    <row r="414" spans="1:10" ht="15.75">
      <c r="A414" s="1"/>
      <c r="B414" s="60"/>
      <c r="C414" s="58"/>
      <c r="D414" s="54"/>
      <c r="E414" s="22"/>
      <c r="F414" s="18"/>
      <c r="G414" s="18"/>
      <c r="H414" s="26"/>
      <c r="I414" s="26"/>
      <c r="J414" s="26"/>
    </row>
    <row r="415" spans="1:10" ht="15.75">
      <c r="A415" s="1"/>
      <c r="B415" s="60"/>
      <c r="C415" s="58"/>
      <c r="D415" s="54"/>
      <c r="E415" s="22"/>
      <c r="F415" s="18"/>
      <c r="G415" s="18"/>
      <c r="H415" s="26"/>
      <c r="I415" s="26"/>
      <c r="J415" s="26"/>
    </row>
    <row r="416" spans="1:10" ht="15.75">
      <c r="A416" s="1"/>
      <c r="B416" s="60"/>
      <c r="C416" s="58"/>
      <c r="D416" s="54"/>
      <c r="E416" s="22"/>
      <c r="F416" s="18"/>
      <c r="G416" s="18"/>
      <c r="H416" s="26"/>
      <c r="I416" s="26"/>
      <c r="J416" s="26"/>
    </row>
    <row r="417" spans="1:10" ht="15.75">
      <c r="A417" s="1"/>
      <c r="B417" s="60"/>
      <c r="C417" s="58"/>
      <c r="D417" s="54"/>
      <c r="E417" s="22"/>
      <c r="F417" s="18"/>
      <c r="G417" s="18"/>
      <c r="H417" s="26"/>
      <c r="I417" s="26"/>
      <c r="J417" s="26"/>
    </row>
    <row r="418" spans="1:10" ht="15.75">
      <c r="A418" s="1"/>
      <c r="B418" s="60"/>
      <c r="C418" s="58"/>
      <c r="D418" s="54"/>
      <c r="E418" s="22"/>
      <c r="F418" s="18"/>
      <c r="G418" s="18"/>
      <c r="H418" s="26"/>
      <c r="I418" s="26"/>
      <c r="J418" s="26"/>
    </row>
    <row r="419" spans="1:10" ht="15.75">
      <c r="A419" s="1"/>
      <c r="B419" s="60"/>
      <c r="C419" s="58"/>
      <c r="D419" s="54"/>
      <c r="E419" s="22"/>
      <c r="F419" s="18"/>
      <c r="G419" s="18"/>
      <c r="H419" s="26"/>
      <c r="I419" s="26"/>
      <c r="J419" s="26"/>
    </row>
    <row r="420" spans="1:10" ht="15.75">
      <c r="A420" s="1"/>
      <c r="B420" s="60"/>
      <c r="C420" s="58"/>
      <c r="D420" s="54"/>
      <c r="E420" s="22"/>
      <c r="F420" s="18"/>
      <c r="G420" s="18"/>
      <c r="H420" s="26"/>
      <c r="I420" s="26"/>
      <c r="J420" s="26"/>
    </row>
    <row r="421" spans="1:10" ht="15.75">
      <c r="A421" s="1"/>
      <c r="B421" s="60"/>
      <c r="C421" s="58"/>
      <c r="D421" s="61"/>
      <c r="E421" s="22"/>
      <c r="F421" s="18"/>
      <c r="G421" s="18"/>
      <c r="H421" s="26"/>
      <c r="I421" s="26"/>
      <c r="J421" s="26"/>
    </row>
    <row r="422" spans="1:10" ht="15.75">
      <c r="A422" s="1"/>
      <c r="B422" s="60"/>
      <c r="C422" s="58"/>
      <c r="D422" s="61"/>
      <c r="E422" s="22"/>
      <c r="F422" s="18"/>
      <c r="G422" s="18"/>
      <c r="H422" s="26"/>
      <c r="I422" s="26"/>
      <c r="J422" s="26"/>
    </row>
    <row r="423" spans="1:10" ht="15.75">
      <c r="A423" s="1"/>
      <c r="B423" s="60"/>
      <c r="C423" s="58"/>
      <c r="D423" s="61"/>
      <c r="E423" s="22"/>
      <c r="F423" s="18"/>
      <c r="G423" s="18"/>
      <c r="H423" s="26"/>
      <c r="I423" s="26"/>
      <c r="J423" s="26"/>
    </row>
    <row r="424" spans="1:10" ht="15.75">
      <c r="A424" s="1"/>
      <c r="B424" s="60"/>
      <c r="C424" s="58"/>
      <c r="D424" s="61"/>
      <c r="E424" s="22"/>
      <c r="F424" s="18"/>
      <c r="G424" s="18"/>
      <c r="H424" s="26"/>
      <c r="I424" s="26"/>
      <c r="J424" s="26"/>
    </row>
    <row r="425" spans="1:10" ht="15.75">
      <c r="A425" s="1"/>
      <c r="B425" s="60"/>
      <c r="C425" s="58"/>
      <c r="D425" s="61"/>
      <c r="E425" s="22"/>
      <c r="F425" s="18"/>
      <c r="G425" s="18"/>
      <c r="H425" s="26"/>
      <c r="I425" s="26"/>
      <c r="J425" s="26"/>
    </row>
    <row r="426" spans="1:10" ht="15.75">
      <c r="A426" s="1"/>
      <c r="B426" s="60"/>
      <c r="C426" s="58"/>
      <c r="D426" s="61"/>
      <c r="E426" s="22"/>
      <c r="F426" s="18"/>
      <c r="G426" s="18"/>
      <c r="H426" s="26"/>
      <c r="I426" s="26"/>
      <c r="J426" s="26"/>
    </row>
    <row r="427" spans="1:10" ht="15.75">
      <c r="A427" s="1"/>
      <c r="B427" s="60"/>
      <c r="C427" s="58"/>
      <c r="D427" s="61"/>
      <c r="E427" s="22"/>
      <c r="F427" s="18"/>
      <c r="G427" s="18"/>
      <c r="H427" s="26"/>
      <c r="I427" s="26"/>
      <c r="J427" s="26"/>
    </row>
    <row r="428" spans="1:10" ht="15.75">
      <c r="A428" s="1"/>
      <c r="B428" s="60"/>
      <c r="C428" s="58"/>
      <c r="D428" s="61"/>
      <c r="E428" s="22"/>
      <c r="F428" s="18"/>
      <c r="G428" s="18"/>
      <c r="H428" s="26"/>
      <c r="I428" s="26"/>
      <c r="J428" s="26"/>
    </row>
    <row r="429" spans="1:10" ht="15.75">
      <c r="A429" s="1"/>
      <c r="B429" s="60"/>
      <c r="C429" s="58"/>
      <c r="D429" s="61"/>
      <c r="E429" s="22"/>
      <c r="F429" s="18"/>
      <c r="G429" s="18"/>
      <c r="H429" s="26"/>
      <c r="I429" s="26"/>
      <c r="J429" s="26"/>
    </row>
    <row r="430" spans="1:10" ht="15.75">
      <c r="A430" s="1"/>
      <c r="B430" s="60"/>
      <c r="C430" s="58"/>
      <c r="D430" s="61"/>
      <c r="E430" s="22"/>
      <c r="F430" s="18"/>
      <c r="G430" s="18"/>
      <c r="H430" s="26"/>
      <c r="I430" s="26"/>
      <c r="J430" s="26"/>
    </row>
    <row r="431" spans="1:10" ht="15.75">
      <c r="A431" s="1"/>
      <c r="B431" s="60"/>
      <c r="C431" s="58"/>
      <c r="D431" s="61"/>
      <c r="E431" s="22"/>
      <c r="F431" s="18"/>
      <c r="G431" s="18"/>
      <c r="H431" s="26"/>
      <c r="I431" s="26"/>
      <c r="J431" s="26"/>
    </row>
    <row r="432" spans="1:10" ht="15.75">
      <c r="A432" s="1"/>
      <c r="B432" s="60"/>
      <c r="C432" s="58"/>
      <c r="D432" s="61"/>
      <c r="E432" s="22"/>
      <c r="F432" s="18"/>
      <c r="G432" s="18"/>
      <c r="H432" s="26"/>
      <c r="I432" s="26"/>
      <c r="J432" s="26"/>
    </row>
    <row r="433" spans="1:10" ht="15.75">
      <c r="A433" s="1"/>
      <c r="B433" s="60"/>
      <c r="C433" s="58"/>
      <c r="D433" s="61"/>
      <c r="E433" s="22"/>
      <c r="F433" s="18"/>
      <c r="G433" s="18"/>
      <c r="H433" s="26"/>
      <c r="I433" s="26"/>
      <c r="J433" s="26"/>
    </row>
    <row r="434" spans="1:10" ht="15.75">
      <c r="A434" s="1"/>
      <c r="B434" s="60"/>
      <c r="C434" s="58"/>
      <c r="D434" s="61"/>
      <c r="E434" s="22"/>
      <c r="F434" s="18"/>
      <c r="G434" s="18"/>
      <c r="H434" s="26"/>
      <c r="I434" s="26"/>
      <c r="J434" s="26"/>
    </row>
    <row r="435" spans="1:10" ht="15.75">
      <c r="A435" s="1"/>
      <c r="B435" s="60"/>
      <c r="C435" s="58"/>
      <c r="D435" s="61"/>
      <c r="E435" s="22"/>
      <c r="F435" s="18"/>
      <c r="G435" s="18"/>
      <c r="H435" s="26"/>
      <c r="I435" s="26"/>
      <c r="J435" s="26"/>
    </row>
    <row r="436" spans="1:10" ht="15.75">
      <c r="A436" s="1"/>
      <c r="B436" s="60"/>
      <c r="C436" s="58"/>
      <c r="D436" s="61"/>
      <c r="E436" s="22"/>
      <c r="F436" s="18"/>
      <c r="G436" s="18"/>
      <c r="H436" s="26"/>
      <c r="I436" s="26"/>
      <c r="J436" s="26"/>
    </row>
    <row r="437" spans="1:10" ht="15.75">
      <c r="A437" s="1"/>
      <c r="B437" s="60"/>
      <c r="C437" s="58"/>
      <c r="D437" s="61"/>
      <c r="E437" s="22"/>
      <c r="F437" s="18"/>
      <c r="G437" s="18"/>
      <c r="H437" s="26"/>
      <c r="I437" s="26"/>
      <c r="J437" s="26"/>
    </row>
    <row r="438" spans="1:10" ht="15.75">
      <c r="A438" s="1"/>
      <c r="B438" s="60"/>
      <c r="C438" s="58"/>
      <c r="D438" s="61"/>
      <c r="E438" s="22"/>
      <c r="F438" s="18"/>
      <c r="G438" s="18"/>
      <c r="H438" s="26"/>
      <c r="I438" s="26"/>
      <c r="J438" s="26"/>
    </row>
    <row r="439" spans="1:10" ht="15.75">
      <c r="A439" s="1"/>
      <c r="B439" s="60"/>
      <c r="C439" s="58"/>
      <c r="D439" s="61"/>
      <c r="E439" s="22"/>
      <c r="F439" s="18"/>
      <c r="G439" s="18"/>
      <c r="H439" s="26"/>
      <c r="I439" s="26"/>
      <c r="J439" s="26"/>
    </row>
    <row r="440" spans="1:10" ht="15.75">
      <c r="A440" s="1"/>
      <c r="B440" s="60"/>
      <c r="C440" s="58"/>
      <c r="D440" s="61"/>
      <c r="E440" s="22"/>
      <c r="F440" s="18"/>
      <c r="G440" s="18"/>
      <c r="H440" s="26"/>
      <c r="I440" s="26"/>
      <c r="J440" s="26"/>
    </row>
    <row r="441" spans="1:10" ht="15.75">
      <c r="A441" s="1"/>
      <c r="B441" s="60"/>
      <c r="C441" s="58"/>
      <c r="D441" s="61"/>
      <c r="E441" s="22"/>
      <c r="F441" s="18"/>
      <c r="G441" s="18"/>
      <c r="H441" s="26"/>
      <c r="I441" s="26"/>
      <c r="J441" s="26"/>
    </row>
    <row r="442" spans="1:10" ht="15.75">
      <c r="A442" s="1"/>
      <c r="B442" s="60"/>
      <c r="C442" s="58"/>
      <c r="D442" s="61"/>
      <c r="E442" s="22"/>
      <c r="F442" s="18"/>
      <c r="G442" s="18"/>
      <c r="H442" s="26"/>
      <c r="I442" s="26"/>
      <c r="J442" s="26"/>
    </row>
    <row r="443" spans="1:10" ht="15.75">
      <c r="A443" s="1"/>
      <c r="B443" s="60"/>
      <c r="C443" s="58"/>
      <c r="D443" s="61"/>
      <c r="E443" s="22"/>
      <c r="F443" s="18"/>
      <c r="G443" s="18"/>
      <c r="H443" s="26"/>
      <c r="I443" s="26"/>
      <c r="J443" s="26"/>
    </row>
    <row r="444" spans="1:10" ht="15.75">
      <c r="A444" s="1"/>
      <c r="B444" s="60"/>
      <c r="C444" s="58"/>
      <c r="D444" s="61"/>
      <c r="E444" s="22"/>
      <c r="F444" s="18"/>
      <c r="G444" s="18"/>
      <c r="H444" s="26"/>
      <c r="I444" s="26"/>
      <c r="J444" s="26"/>
    </row>
    <row r="445" spans="1:10" ht="15.75">
      <c r="A445" s="1"/>
      <c r="B445" s="60"/>
      <c r="C445" s="58"/>
      <c r="D445" s="61"/>
      <c r="E445" s="22"/>
      <c r="F445" s="18"/>
      <c r="G445" s="18"/>
      <c r="H445" s="26"/>
      <c r="I445" s="26"/>
      <c r="J445" s="26"/>
    </row>
    <row r="446" spans="1:10" ht="15.75">
      <c r="A446" s="1"/>
      <c r="B446" s="60"/>
      <c r="C446" s="58"/>
      <c r="D446" s="61"/>
      <c r="E446" s="22"/>
      <c r="F446" s="18"/>
      <c r="G446" s="18"/>
      <c r="H446" s="26"/>
      <c r="I446" s="26"/>
      <c r="J446" s="26"/>
    </row>
    <row r="447" spans="1:10" ht="15.75">
      <c r="A447" s="1"/>
      <c r="B447" s="60"/>
      <c r="C447" s="58"/>
      <c r="D447" s="61"/>
      <c r="E447" s="22"/>
      <c r="F447" s="18"/>
      <c r="G447" s="18"/>
      <c r="H447" s="26"/>
      <c r="I447" s="26"/>
      <c r="J447" s="26"/>
    </row>
    <row r="448" spans="1:10" ht="15.75">
      <c r="A448" s="1"/>
      <c r="B448" s="60"/>
      <c r="C448" s="58"/>
      <c r="D448" s="61"/>
      <c r="E448" s="22"/>
      <c r="F448" s="18"/>
      <c r="G448" s="18"/>
      <c r="H448" s="26"/>
      <c r="I448" s="26"/>
      <c r="J448" s="26"/>
    </row>
    <row r="449" spans="1:10" ht="15.75">
      <c r="A449" s="1"/>
      <c r="B449" s="60"/>
      <c r="C449" s="58"/>
      <c r="D449" s="61"/>
      <c r="E449" s="22"/>
      <c r="F449" s="18"/>
      <c r="G449" s="18"/>
      <c r="H449" s="26"/>
      <c r="I449" s="26"/>
      <c r="J449" s="26"/>
    </row>
    <row r="450" spans="1:10" ht="15.75">
      <c r="A450" s="1"/>
      <c r="B450" s="60"/>
      <c r="C450" s="58"/>
      <c r="D450" s="61"/>
      <c r="E450" s="22"/>
      <c r="F450" s="18"/>
      <c r="G450" s="18"/>
      <c r="H450" s="26"/>
      <c r="I450" s="26"/>
      <c r="J450" s="26"/>
    </row>
    <row r="451" spans="1:10" ht="15.75">
      <c r="A451" s="1"/>
      <c r="B451" s="60"/>
      <c r="C451" s="58"/>
      <c r="D451" s="61"/>
      <c r="E451" s="22"/>
      <c r="F451" s="18"/>
      <c r="G451" s="18"/>
      <c r="H451" s="26"/>
      <c r="I451" s="26"/>
      <c r="J451" s="26"/>
    </row>
    <row r="452" spans="1:10" ht="15.75">
      <c r="A452" s="1"/>
      <c r="B452" s="60"/>
      <c r="C452" s="58"/>
      <c r="D452" s="61"/>
      <c r="E452" s="22"/>
      <c r="F452" s="18"/>
      <c r="G452" s="18"/>
      <c r="H452" s="26"/>
      <c r="I452" s="26"/>
      <c r="J452" s="26"/>
    </row>
    <row r="453" spans="1:10" ht="15.75">
      <c r="A453" s="1"/>
      <c r="B453" s="60"/>
      <c r="C453" s="58"/>
      <c r="D453" s="61"/>
      <c r="E453" s="22"/>
      <c r="F453" s="18"/>
      <c r="G453" s="18"/>
      <c r="H453" s="26"/>
      <c r="I453" s="26"/>
      <c r="J453" s="26"/>
    </row>
    <row r="454" spans="1:10" ht="15.75">
      <c r="A454" s="1"/>
      <c r="B454" s="60"/>
      <c r="C454" s="58"/>
      <c r="D454" s="61"/>
      <c r="E454" s="22"/>
      <c r="F454" s="18"/>
      <c r="G454" s="18"/>
      <c r="H454" s="26"/>
      <c r="I454" s="26"/>
      <c r="J454" s="26"/>
    </row>
    <row r="455" spans="1:10" ht="15.75">
      <c r="A455" s="1"/>
      <c r="B455" s="60"/>
      <c r="C455" s="58"/>
      <c r="D455" s="61"/>
      <c r="E455" s="22"/>
      <c r="F455" s="18"/>
      <c r="G455" s="18"/>
      <c r="H455" s="26"/>
      <c r="I455" s="26"/>
      <c r="J455" s="26"/>
    </row>
    <row r="456" spans="1:10" ht="15.75">
      <c r="A456" s="1"/>
      <c r="B456" s="60"/>
      <c r="C456" s="58"/>
      <c r="D456" s="61"/>
      <c r="E456" s="22"/>
      <c r="F456" s="18"/>
      <c r="G456" s="18"/>
      <c r="H456" s="26"/>
      <c r="I456" s="26"/>
      <c r="J456" s="26"/>
    </row>
    <row r="457" spans="1:10" ht="15.75">
      <c r="A457" s="1"/>
      <c r="B457" s="60"/>
      <c r="C457" s="58"/>
      <c r="D457" s="61"/>
      <c r="E457" s="22"/>
      <c r="F457" s="18"/>
      <c r="G457" s="18"/>
      <c r="H457" s="26"/>
      <c r="I457" s="26"/>
      <c r="J457" s="26"/>
    </row>
    <row r="458" spans="1:10" ht="15.75">
      <c r="A458" s="1"/>
      <c r="B458" s="60"/>
      <c r="C458" s="58"/>
      <c r="D458" s="61"/>
      <c r="E458" s="22"/>
      <c r="F458" s="18"/>
      <c r="G458" s="18"/>
      <c r="H458" s="26"/>
      <c r="I458" s="26"/>
      <c r="J458" s="26"/>
    </row>
    <row r="459" spans="1:10" ht="15.75">
      <c r="A459" s="1"/>
      <c r="B459" s="60"/>
      <c r="C459" s="58"/>
      <c r="D459" s="61"/>
      <c r="E459" s="22"/>
      <c r="F459" s="18"/>
      <c r="G459" s="18"/>
      <c r="H459" s="26"/>
      <c r="I459" s="26"/>
      <c r="J459" s="26"/>
    </row>
    <row r="460" spans="1:10" ht="15.75">
      <c r="A460" s="1"/>
      <c r="B460" s="60"/>
      <c r="C460" s="58"/>
      <c r="D460" s="61"/>
      <c r="E460" s="22"/>
      <c r="F460" s="18"/>
      <c r="G460" s="18"/>
      <c r="H460" s="26"/>
      <c r="I460" s="26"/>
      <c r="J460" s="26"/>
    </row>
    <row r="461" spans="1:10" ht="15.75">
      <c r="A461" s="1"/>
      <c r="B461" s="60"/>
      <c r="C461" s="58"/>
      <c r="D461" s="61"/>
      <c r="E461" s="22"/>
      <c r="F461" s="18"/>
      <c r="G461" s="18"/>
      <c r="H461" s="26"/>
      <c r="I461" s="26"/>
      <c r="J461" s="26"/>
    </row>
    <row r="462" spans="1:10" ht="15.75">
      <c r="A462" s="1"/>
      <c r="B462" s="60"/>
      <c r="C462" s="58"/>
      <c r="D462" s="61"/>
      <c r="E462" s="22"/>
      <c r="F462" s="18"/>
      <c r="G462" s="18"/>
      <c r="H462" s="26"/>
      <c r="I462" s="26"/>
      <c r="J462" s="26"/>
    </row>
    <row r="463" spans="1:10" ht="15.75">
      <c r="A463" s="1"/>
      <c r="B463" s="60"/>
      <c r="C463" s="58"/>
      <c r="D463" s="61"/>
      <c r="E463" s="22"/>
      <c r="F463" s="18"/>
      <c r="G463" s="18"/>
      <c r="H463" s="26"/>
      <c r="I463" s="26"/>
      <c r="J463" s="26"/>
    </row>
    <row r="464" spans="1:10" ht="15.75">
      <c r="A464" s="1"/>
      <c r="B464" s="60"/>
      <c r="C464" s="58"/>
      <c r="D464" s="61"/>
      <c r="E464" s="22"/>
      <c r="F464" s="18"/>
      <c r="G464" s="18"/>
      <c r="H464" s="26"/>
      <c r="I464" s="26"/>
      <c r="J464" s="26"/>
    </row>
    <row r="465" spans="1:10" ht="15.75">
      <c r="A465" s="1"/>
      <c r="B465" s="60"/>
      <c r="C465" s="58"/>
      <c r="D465" s="61"/>
      <c r="E465" s="22"/>
      <c r="F465" s="18"/>
      <c r="G465" s="18"/>
      <c r="H465" s="26"/>
      <c r="I465" s="26"/>
      <c r="J465" s="26"/>
    </row>
    <row r="466" spans="1:10" ht="15.75">
      <c r="A466" s="1"/>
      <c r="B466" s="60"/>
      <c r="C466" s="58"/>
      <c r="D466" s="61"/>
      <c r="E466" s="22"/>
      <c r="F466" s="18"/>
      <c r="G466" s="18"/>
      <c r="H466" s="26"/>
      <c r="I466" s="26"/>
      <c r="J466" s="26"/>
    </row>
    <row r="467" spans="1:10" ht="15.75">
      <c r="A467" s="1"/>
      <c r="B467" s="60"/>
      <c r="C467" s="58"/>
      <c r="D467" s="61"/>
      <c r="E467" s="22"/>
      <c r="F467" s="18"/>
      <c r="G467" s="18"/>
      <c r="H467" s="26"/>
      <c r="I467" s="26"/>
      <c r="J467" s="26"/>
    </row>
    <row r="468" spans="1:10" ht="15.75">
      <c r="A468" s="1"/>
      <c r="B468" s="60"/>
      <c r="C468" s="58"/>
      <c r="D468" s="61"/>
      <c r="E468" s="22"/>
      <c r="F468" s="18"/>
      <c r="G468" s="18"/>
      <c r="H468" s="26"/>
      <c r="I468" s="26"/>
      <c r="J468" s="26"/>
    </row>
    <row r="469" spans="1:10" ht="15.75">
      <c r="A469" s="1"/>
      <c r="B469" s="60"/>
      <c r="C469" s="58"/>
      <c r="D469" s="61"/>
      <c r="E469" s="22"/>
      <c r="F469" s="18"/>
      <c r="G469" s="18"/>
      <c r="H469" s="26"/>
      <c r="I469" s="26"/>
      <c r="J469" s="26"/>
    </row>
    <row r="470" spans="1:10" ht="15.75">
      <c r="A470" s="1"/>
      <c r="B470" s="60"/>
      <c r="C470" s="58"/>
      <c r="D470" s="61"/>
      <c r="E470" s="22"/>
      <c r="F470" s="18"/>
      <c r="G470" s="18"/>
      <c r="H470" s="26"/>
      <c r="I470" s="26"/>
      <c r="J470" s="26"/>
    </row>
    <row r="471" spans="1:10" ht="15.75">
      <c r="A471" s="1"/>
      <c r="B471" s="60"/>
      <c r="C471" s="58"/>
      <c r="D471" s="61"/>
      <c r="E471" s="22"/>
      <c r="F471" s="18"/>
      <c r="G471" s="18"/>
      <c r="H471" s="26"/>
      <c r="I471" s="26"/>
      <c r="J471" s="26"/>
    </row>
    <row r="472" spans="1:10" ht="15.75">
      <c r="A472" s="1"/>
      <c r="B472" s="60"/>
      <c r="C472" s="58"/>
      <c r="D472" s="61"/>
      <c r="E472" s="22"/>
      <c r="F472" s="18"/>
      <c r="G472" s="18"/>
      <c r="H472" s="26"/>
      <c r="I472" s="26"/>
      <c r="J472" s="26"/>
    </row>
    <row r="473" spans="1:10" ht="15.75">
      <c r="A473" s="1"/>
      <c r="B473" s="60"/>
      <c r="C473" s="58"/>
      <c r="D473" s="61"/>
      <c r="E473" s="22"/>
      <c r="F473" s="18"/>
      <c r="G473" s="18"/>
      <c r="H473" s="26"/>
      <c r="I473" s="26"/>
      <c r="J473" s="26"/>
    </row>
    <row r="474" spans="1:10" ht="15.75">
      <c r="A474" s="1"/>
      <c r="B474" s="60"/>
      <c r="C474" s="58"/>
      <c r="D474" s="61"/>
      <c r="E474" s="22"/>
      <c r="F474" s="18"/>
      <c r="G474" s="18"/>
      <c r="H474" s="26"/>
      <c r="I474" s="26"/>
      <c r="J474" s="26"/>
    </row>
    <row r="475" spans="1:10" ht="15.75">
      <c r="A475" s="1"/>
      <c r="B475" s="60"/>
      <c r="C475" s="58"/>
      <c r="D475" s="61"/>
      <c r="E475" s="22"/>
      <c r="F475" s="18"/>
      <c r="G475" s="18"/>
      <c r="H475" s="26"/>
      <c r="I475" s="26"/>
      <c r="J475" s="26"/>
    </row>
    <row r="476" spans="1:10" ht="15.75">
      <c r="A476" s="1"/>
      <c r="B476" s="60"/>
      <c r="C476" s="58"/>
      <c r="D476" s="61"/>
      <c r="E476" s="22"/>
      <c r="F476" s="18"/>
      <c r="G476" s="18"/>
      <c r="H476" s="26"/>
      <c r="I476" s="26"/>
      <c r="J476" s="26"/>
    </row>
    <row r="477" spans="1:10" ht="15.75">
      <c r="A477" s="1"/>
      <c r="B477" s="60"/>
      <c r="C477" s="58"/>
      <c r="D477" s="61"/>
      <c r="E477" s="22"/>
      <c r="F477" s="18"/>
      <c r="G477" s="18"/>
      <c r="H477" s="26"/>
      <c r="I477" s="26"/>
      <c r="J477" s="26"/>
    </row>
    <row r="478" spans="1:10" ht="15.75">
      <c r="A478" s="1"/>
      <c r="B478" s="60"/>
      <c r="C478" s="58"/>
      <c r="D478" s="61"/>
      <c r="E478" s="22"/>
      <c r="F478" s="18"/>
      <c r="G478" s="18"/>
      <c r="H478" s="26"/>
      <c r="I478" s="26"/>
      <c r="J478" s="26"/>
    </row>
    <row r="479" spans="1:10" ht="15.75">
      <c r="A479" s="1"/>
      <c r="B479" s="60"/>
      <c r="C479" s="58"/>
      <c r="D479" s="61"/>
      <c r="E479" s="22"/>
      <c r="F479" s="18"/>
      <c r="G479" s="18"/>
      <c r="H479" s="26"/>
      <c r="I479" s="26"/>
      <c r="J479" s="26"/>
    </row>
    <row r="480" spans="1:10" ht="15.75">
      <c r="A480" s="1"/>
      <c r="B480" s="60"/>
      <c r="C480" s="58"/>
      <c r="D480" s="61"/>
      <c r="E480" s="22"/>
      <c r="F480" s="18"/>
      <c r="G480" s="18"/>
      <c r="H480" s="26"/>
      <c r="I480" s="26"/>
      <c r="J480" s="26"/>
    </row>
    <row r="481" spans="1:10" ht="15.75">
      <c r="A481" s="1"/>
      <c r="B481" s="60"/>
      <c r="C481" s="58"/>
      <c r="D481" s="61"/>
      <c r="E481" s="22"/>
      <c r="F481" s="18"/>
      <c r="G481" s="18"/>
      <c r="H481" s="26"/>
      <c r="I481" s="26"/>
      <c r="J481" s="26"/>
    </row>
    <row r="482" spans="1:10" ht="15.75">
      <c r="A482" s="1"/>
      <c r="B482" s="60"/>
      <c r="C482" s="58"/>
      <c r="D482" s="61"/>
      <c r="E482" s="22"/>
      <c r="F482" s="18"/>
      <c r="G482" s="18"/>
      <c r="H482" s="26"/>
      <c r="I482" s="26"/>
      <c r="J482" s="26"/>
    </row>
    <row r="483" spans="1:10" ht="15.75">
      <c r="A483" s="1"/>
      <c r="B483" s="60"/>
      <c r="C483" s="58"/>
      <c r="D483" s="61"/>
      <c r="E483" s="22"/>
      <c r="F483" s="18"/>
      <c r="G483" s="18"/>
      <c r="H483" s="26"/>
      <c r="I483" s="26"/>
      <c r="J483" s="26"/>
    </row>
    <row r="484" spans="1:10" ht="15.75">
      <c r="A484" s="1"/>
      <c r="B484" s="60"/>
      <c r="C484" s="58"/>
      <c r="D484" s="61"/>
      <c r="E484" s="22"/>
      <c r="F484" s="18"/>
      <c r="G484" s="18"/>
      <c r="H484" s="26"/>
      <c r="I484" s="26"/>
      <c r="J484" s="26"/>
    </row>
    <row r="485" spans="1:10" ht="15.75">
      <c r="A485" s="1"/>
      <c r="B485" s="60"/>
      <c r="C485" s="58"/>
      <c r="D485" s="61"/>
      <c r="E485" s="22"/>
      <c r="F485" s="18"/>
      <c r="G485" s="18"/>
      <c r="H485" s="26"/>
      <c r="I485" s="26"/>
      <c r="J485" s="26"/>
    </row>
    <row r="486" spans="1:10" ht="15.75">
      <c r="A486" s="1"/>
      <c r="B486" s="60"/>
      <c r="C486" s="58"/>
      <c r="D486" s="61"/>
      <c r="E486" s="22"/>
      <c r="F486" s="18"/>
      <c r="G486" s="18"/>
      <c r="H486" s="26"/>
      <c r="I486" s="26"/>
      <c r="J486" s="26"/>
    </row>
    <row r="487" spans="1:10" ht="15.75">
      <c r="A487" s="1"/>
      <c r="B487" s="60"/>
      <c r="C487" s="58"/>
      <c r="D487" s="61"/>
      <c r="E487" s="22"/>
      <c r="F487" s="18"/>
      <c r="G487" s="18"/>
      <c r="H487" s="26"/>
      <c r="I487" s="26"/>
      <c r="J487" s="26"/>
    </row>
    <row r="488" spans="1:10" ht="15.75">
      <c r="A488" s="1"/>
      <c r="B488" s="60"/>
      <c r="C488" s="58"/>
      <c r="D488" s="61"/>
      <c r="E488" s="22"/>
      <c r="F488" s="18"/>
      <c r="G488" s="18"/>
      <c r="H488" s="26"/>
      <c r="I488" s="26"/>
      <c r="J488" s="26"/>
    </row>
    <row r="489" spans="1:10" ht="15.75">
      <c r="A489" s="1"/>
      <c r="B489" s="60"/>
      <c r="C489" s="58"/>
      <c r="D489" s="61"/>
      <c r="E489" s="22"/>
      <c r="F489" s="18"/>
      <c r="G489" s="18"/>
      <c r="H489" s="26"/>
      <c r="I489" s="26"/>
      <c r="J489" s="26"/>
    </row>
    <row r="490" spans="1:10" ht="15.75">
      <c r="A490" s="1"/>
      <c r="B490" s="60"/>
      <c r="C490" s="58"/>
      <c r="D490" s="61"/>
      <c r="E490" s="22"/>
      <c r="F490" s="18"/>
      <c r="G490" s="18"/>
      <c r="H490" s="26"/>
      <c r="I490" s="26"/>
      <c r="J490" s="26"/>
    </row>
    <row r="491" spans="1:10" ht="15.75">
      <c r="A491" s="1"/>
      <c r="B491" s="60"/>
      <c r="C491" s="58"/>
      <c r="D491" s="61"/>
      <c r="E491" s="22"/>
      <c r="F491" s="18"/>
      <c r="G491" s="18"/>
      <c r="H491" s="26"/>
      <c r="I491" s="26"/>
      <c r="J491" s="26"/>
    </row>
    <row r="492" spans="1:10" ht="15.75">
      <c r="A492" s="1"/>
      <c r="B492" s="60"/>
      <c r="C492" s="58"/>
      <c r="D492" s="61"/>
      <c r="E492" s="22"/>
      <c r="F492" s="18"/>
      <c r="G492" s="18"/>
      <c r="H492" s="26"/>
      <c r="I492" s="26"/>
      <c r="J492" s="26"/>
    </row>
    <row r="493" spans="1:10" ht="15.75">
      <c r="A493" s="1"/>
      <c r="B493" s="60"/>
      <c r="C493" s="58"/>
      <c r="D493" s="61"/>
      <c r="E493" s="22"/>
      <c r="F493" s="18"/>
      <c r="G493" s="18"/>
      <c r="H493" s="26"/>
      <c r="I493" s="26"/>
      <c r="J493" s="26"/>
    </row>
    <row r="494" spans="1:10" ht="15.75">
      <c r="A494" s="1"/>
      <c r="B494" s="60"/>
      <c r="C494" s="58"/>
      <c r="D494" s="61"/>
      <c r="E494" s="22"/>
      <c r="F494" s="18"/>
      <c r="G494" s="18"/>
      <c r="H494" s="26"/>
      <c r="I494" s="26"/>
      <c r="J494" s="26"/>
    </row>
    <row r="495" spans="1:10" ht="15.75">
      <c r="A495" s="1"/>
      <c r="B495" s="60"/>
      <c r="C495" s="58"/>
      <c r="D495" s="61"/>
      <c r="E495" s="22"/>
      <c r="F495" s="18"/>
      <c r="G495" s="18"/>
      <c r="H495" s="26"/>
      <c r="I495" s="26"/>
      <c r="J495" s="26"/>
    </row>
    <row r="496" spans="1:10" ht="15.75">
      <c r="A496" s="1"/>
      <c r="B496" s="60"/>
      <c r="C496" s="58"/>
      <c r="D496" s="61"/>
      <c r="E496" s="22"/>
      <c r="F496" s="18"/>
      <c r="G496" s="18"/>
      <c r="H496" s="26"/>
      <c r="I496" s="26"/>
      <c r="J496" s="26"/>
    </row>
    <row r="497" spans="1:10" ht="15.75">
      <c r="A497" s="1"/>
      <c r="B497" s="60"/>
      <c r="C497" s="58"/>
      <c r="D497" s="61"/>
      <c r="E497" s="22"/>
      <c r="F497" s="18"/>
      <c r="G497" s="18"/>
      <c r="H497" s="26"/>
      <c r="I497" s="26"/>
      <c r="J497" s="26"/>
    </row>
    <row r="498" spans="1:10" ht="15.75">
      <c r="A498" s="1"/>
      <c r="B498" s="60"/>
      <c r="C498" s="58"/>
      <c r="D498" s="61"/>
      <c r="E498" s="22"/>
      <c r="F498" s="18"/>
      <c r="G498" s="18"/>
      <c r="H498" s="26"/>
      <c r="I498" s="26"/>
      <c r="J498" s="26"/>
    </row>
    <row r="499" spans="1:10" ht="15.75">
      <c r="A499" s="1"/>
      <c r="B499" s="60"/>
      <c r="C499" s="58"/>
      <c r="D499" s="61"/>
      <c r="E499" s="22"/>
      <c r="F499" s="18"/>
      <c r="G499" s="18"/>
      <c r="H499" s="26"/>
      <c r="I499" s="26"/>
      <c r="J499" s="26"/>
    </row>
    <row r="500" spans="1:10" ht="15.75">
      <c r="A500" s="1"/>
      <c r="B500" s="60"/>
      <c r="C500" s="58"/>
      <c r="D500" s="61"/>
      <c r="E500" s="22"/>
      <c r="F500" s="18"/>
      <c r="G500" s="18"/>
      <c r="H500" s="26"/>
      <c r="I500" s="26"/>
      <c r="J500" s="26"/>
    </row>
    <row r="501" spans="1:10" ht="15.75">
      <c r="A501" s="1"/>
      <c r="B501" s="60"/>
      <c r="C501" s="58"/>
      <c r="D501" s="61"/>
      <c r="E501" s="22"/>
      <c r="F501" s="18"/>
      <c r="G501" s="18"/>
      <c r="H501" s="26"/>
      <c r="I501" s="26"/>
      <c r="J501" s="26"/>
    </row>
    <row r="502" spans="1:10" ht="15.75">
      <c r="A502" s="1"/>
      <c r="B502" s="60"/>
      <c r="C502" s="58"/>
      <c r="D502" s="61"/>
      <c r="E502" s="22"/>
      <c r="F502" s="18"/>
      <c r="G502" s="18"/>
      <c r="H502" s="26"/>
      <c r="I502" s="26"/>
      <c r="J502" s="26"/>
    </row>
    <row r="503" spans="1:10" ht="15.75">
      <c r="A503" s="1"/>
      <c r="B503" s="60"/>
      <c r="C503" s="58"/>
      <c r="D503" s="61"/>
      <c r="E503" s="22"/>
      <c r="F503" s="18"/>
      <c r="G503" s="18"/>
      <c r="H503" s="26"/>
      <c r="I503" s="26"/>
      <c r="J503" s="26"/>
    </row>
    <row r="504" spans="1:10" ht="15.75">
      <c r="A504" s="1"/>
      <c r="B504" s="60"/>
      <c r="C504" s="58"/>
      <c r="D504" s="61"/>
      <c r="E504" s="22"/>
      <c r="F504" s="18"/>
      <c r="G504" s="18"/>
      <c r="H504" s="26"/>
      <c r="I504" s="26"/>
      <c r="J504" s="26"/>
    </row>
    <row r="505" spans="1:10" ht="15.75">
      <c r="A505" s="1"/>
      <c r="B505" s="60"/>
      <c r="C505" s="58"/>
      <c r="D505" s="61"/>
      <c r="E505" s="22"/>
      <c r="F505" s="18"/>
      <c r="G505" s="18"/>
      <c r="H505" s="26"/>
      <c r="I505" s="26"/>
      <c r="J505" s="26"/>
    </row>
    <row r="506" spans="1:10" ht="15.75">
      <c r="A506" s="1"/>
      <c r="B506" s="60"/>
      <c r="C506" s="58"/>
      <c r="D506" s="61"/>
      <c r="E506" s="22"/>
      <c r="F506" s="18"/>
      <c r="G506" s="18"/>
      <c r="H506" s="26"/>
      <c r="I506" s="26"/>
      <c r="J506" s="26"/>
    </row>
    <row r="507" spans="1:10" ht="15.75">
      <c r="A507" s="1"/>
      <c r="B507" s="60"/>
      <c r="C507" s="58"/>
      <c r="D507" s="61"/>
      <c r="E507" s="22"/>
      <c r="F507" s="18"/>
      <c r="G507" s="18"/>
      <c r="H507" s="26"/>
      <c r="I507" s="26"/>
      <c r="J507" s="26"/>
    </row>
    <row r="508" spans="1:10" ht="15.75">
      <c r="A508" s="1"/>
      <c r="B508" s="60"/>
      <c r="C508" s="58"/>
      <c r="D508" s="61"/>
      <c r="E508" s="22"/>
      <c r="F508" s="18"/>
      <c r="G508" s="18"/>
      <c r="H508" s="26"/>
      <c r="I508" s="26"/>
      <c r="J508" s="26"/>
    </row>
    <row r="509" spans="1:10" ht="15.75">
      <c r="A509" s="1"/>
      <c r="B509" s="60"/>
      <c r="C509" s="58"/>
      <c r="D509" s="61"/>
      <c r="E509" s="22"/>
      <c r="F509" s="18"/>
      <c r="G509" s="18"/>
      <c r="H509" s="26"/>
      <c r="I509" s="26"/>
      <c r="J509" s="26"/>
    </row>
    <row r="510" spans="1:10" ht="15.75">
      <c r="A510" s="1"/>
      <c r="B510" s="60"/>
      <c r="C510" s="58"/>
      <c r="D510" s="61"/>
      <c r="E510" s="22"/>
      <c r="F510" s="18"/>
      <c r="G510" s="18"/>
      <c r="H510" s="26"/>
      <c r="I510" s="26"/>
      <c r="J510" s="26"/>
    </row>
    <row r="511" spans="1:10" ht="15.75">
      <c r="A511" s="1"/>
      <c r="B511" s="60"/>
      <c r="C511" s="58"/>
      <c r="D511" s="61"/>
      <c r="E511" s="22"/>
      <c r="F511" s="18"/>
      <c r="G511" s="18"/>
      <c r="H511" s="26"/>
      <c r="I511" s="26"/>
      <c r="J511" s="26"/>
    </row>
    <row r="512" spans="1:10" ht="15.75">
      <c r="A512" s="1"/>
      <c r="B512" s="60"/>
      <c r="C512" s="58"/>
      <c r="D512" s="61"/>
      <c r="E512" s="22"/>
      <c r="F512" s="18"/>
      <c r="G512" s="18"/>
      <c r="H512" s="26"/>
      <c r="I512" s="26"/>
      <c r="J512" s="26"/>
    </row>
    <row r="513" spans="1:10" ht="15.75">
      <c r="A513" s="1"/>
      <c r="B513" s="60"/>
      <c r="C513" s="58"/>
      <c r="D513" s="61"/>
      <c r="E513" s="22"/>
      <c r="F513" s="18"/>
      <c r="G513" s="18"/>
      <c r="H513" s="26"/>
      <c r="I513" s="26"/>
      <c r="J513" s="26"/>
    </row>
    <row r="514" spans="1:10" ht="15.75">
      <c r="A514" s="1"/>
      <c r="B514" s="60"/>
      <c r="C514" s="58"/>
      <c r="D514" s="61"/>
      <c r="E514" s="22"/>
      <c r="F514" s="18"/>
      <c r="G514" s="18"/>
      <c r="H514" s="26"/>
      <c r="I514" s="26"/>
      <c r="J514" s="26"/>
    </row>
    <row r="515" spans="1:10" ht="15.75">
      <c r="A515" s="1"/>
      <c r="B515" s="60"/>
      <c r="C515" s="58"/>
      <c r="D515" s="61"/>
      <c r="E515" s="22"/>
      <c r="F515" s="18"/>
      <c r="G515" s="18"/>
      <c r="H515" s="26"/>
      <c r="I515" s="26"/>
      <c r="J515" s="26"/>
    </row>
    <row r="516" spans="1:10" ht="15.75">
      <c r="A516" s="1"/>
      <c r="B516" s="60"/>
      <c r="C516" s="58"/>
      <c r="D516" s="61"/>
      <c r="E516" s="22"/>
      <c r="F516" s="18"/>
      <c r="G516" s="18"/>
      <c r="H516" s="26"/>
      <c r="I516" s="26"/>
      <c r="J516" s="26"/>
    </row>
    <row r="517" spans="1:10" ht="15.75">
      <c r="A517" s="1"/>
      <c r="B517" s="60"/>
      <c r="C517" s="58"/>
      <c r="D517" s="61"/>
      <c r="E517" s="22"/>
      <c r="F517" s="18"/>
      <c r="G517" s="18"/>
      <c r="H517" s="26"/>
      <c r="I517" s="26"/>
      <c r="J517" s="26"/>
    </row>
    <row r="518" spans="1:10" ht="15.75">
      <c r="A518" s="1"/>
      <c r="B518" s="60"/>
      <c r="C518" s="58"/>
      <c r="D518" s="61"/>
      <c r="E518" s="22"/>
      <c r="F518" s="18"/>
      <c r="G518" s="18"/>
      <c r="H518" s="26"/>
      <c r="I518" s="26"/>
      <c r="J518" s="26"/>
    </row>
    <row r="519" spans="1:10" ht="15.75">
      <c r="A519" s="1"/>
      <c r="B519" s="60"/>
      <c r="C519" s="58"/>
      <c r="D519" s="61"/>
      <c r="E519" s="22"/>
      <c r="F519" s="18"/>
      <c r="G519" s="18"/>
      <c r="H519" s="26"/>
      <c r="I519" s="26"/>
      <c r="J519" s="26"/>
    </row>
    <row r="520" spans="1:10" ht="15.75">
      <c r="A520" s="1"/>
      <c r="B520" s="60"/>
      <c r="C520" s="58"/>
      <c r="D520" s="61"/>
      <c r="E520" s="22"/>
      <c r="F520" s="18"/>
      <c r="G520" s="18"/>
      <c r="H520" s="26"/>
      <c r="I520" s="26"/>
      <c r="J520" s="26"/>
    </row>
    <row r="521" spans="1:10" ht="15.75">
      <c r="A521" s="1"/>
      <c r="B521" s="60"/>
      <c r="C521" s="58"/>
      <c r="D521" s="61"/>
      <c r="E521" s="22"/>
      <c r="F521" s="18"/>
      <c r="G521" s="18"/>
      <c r="H521" s="26"/>
      <c r="I521" s="26"/>
      <c r="J521" s="26"/>
    </row>
    <row r="522" spans="1:10" ht="15.75">
      <c r="A522" s="1"/>
      <c r="B522" s="60"/>
      <c r="C522" s="58"/>
      <c r="D522" s="61"/>
      <c r="E522" s="22"/>
      <c r="F522" s="18"/>
      <c r="G522" s="18"/>
      <c r="H522" s="26"/>
      <c r="I522" s="26"/>
      <c r="J522" s="26"/>
    </row>
    <row r="523" spans="1:10" ht="15.75">
      <c r="A523" s="1"/>
      <c r="B523" s="60"/>
      <c r="C523" s="58"/>
      <c r="D523" s="61"/>
      <c r="E523" s="22"/>
      <c r="F523" s="18"/>
      <c r="G523" s="18"/>
      <c r="H523" s="26"/>
      <c r="I523" s="26"/>
      <c r="J523" s="26"/>
    </row>
    <row r="524" spans="1:10" ht="15.75">
      <c r="A524" s="1"/>
      <c r="B524" s="60"/>
      <c r="C524" s="58"/>
      <c r="D524" s="61"/>
      <c r="E524" s="22"/>
      <c r="F524" s="18"/>
      <c r="G524" s="18"/>
      <c r="H524" s="26"/>
      <c r="I524" s="26"/>
      <c r="J524" s="26"/>
    </row>
    <row r="525" spans="1:10" ht="15.75">
      <c r="A525" s="1"/>
      <c r="B525" s="60"/>
      <c r="C525" s="58"/>
      <c r="D525" s="61"/>
      <c r="E525" s="22"/>
      <c r="F525" s="18"/>
      <c r="G525" s="18"/>
      <c r="H525" s="26"/>
      <c r="I525" s="26"/>
      <c r="J525" s="26"/>
    </row>
    <row r="526" spans="1:10" ht="15.75">
      <c r="A526" s="1"/>
      <c r="B526" s="60"/>
      <c r="C526" s="58"/>
      <c r="D526" s="61"/>
      <c r="E526" s="22"/>
      <c r="F526" s="18"/>
      <c r="G526" s="18"/>
      <c r="H526" s="26"/>
      <c r="I526" s="26"/>
      <c r="J526" s="26"/>
    </row>
    <row r="527" spans="1:10" ht="15.75">
      <c r="A527" s="1"/>
      <c r="B527" s="60"/>
      <c r="C527" s="58"/>
      <c r="D527" s="61"/>
      <c r="E527" s="22"/>
      <c r="F527" s="18"/>
      <c r="G527" s="18"/>
      <c r="H527" s="26"/>
      <c r="I527" s="26"/>
      <c r="J527" s="26"/>
    </row>
    <row r="528" spans="1:10" ht="15.75">
      <c r="A528" s="1"/>
      <c r="B528" s="60"/>
      <c r="C528" s="58"/>
      <c r="D528" s="61"/>
      <c r="E528" s="22"/>
      <c r="F528" s="18"/>
      <c r="G528" s="18"/>
      <c r="H528" s="26"/>
      <c r="I528" s="26"/>
      <c r="J528" s="26"/>
    </row>
    <row r="529" spans="1:10" ht="15.75">
      <c r="A529" s="1"/>
      <c r="B529" s="60"/>
      <c r="C529" s="58"/>
      <c r="D529" s="61"/>
      <c r="E529" s="22"/>
      <c r="F529" s="18"/>
      <c r="G529" s="18"/>
      <c r="H529" s="26"/>
      <c r="I529" s="26"/>
      <c r="J529" s="26"/>
    </row>
    <row r="530" spans="1:10" ht="15.75">
      <c r="A530" s="1"/>
      <c r="B530" s="60"/>
      <c r="C530" s="58"/>
      <c r="D530" s="61"/>
      <c r="E530" s="22"/>
      <c r="F530" s="18"/>
      <c r="G530" s="18"/>
      <c r="H530" s="26"/>
      <c r="I530" s="26"/>
      <c r="J530" s="26"/>
    </row>
    <row r="531" spans="1:10" ht="15.75">
      <c r="A531" s="1"/>
      <c r="B531" s="60"/>
      <c r="C531" s="58"/>
      <c r="D531" s="61"/>
      <c r="E531" s="22"/>
      <c r="F531" s="18"/>
      <c r="G531" s="18"/>
      <c r="H531" s="26"/>
      <c r="I531" s="26"/>
      <c r="J531" s="26"/>
    </row>
    <row r="532" spans="1:10" ht="15.75">
      <c r="A532" s="1"/>
      <c r="B532" s="60"/>
      <c r="C532" s="58"/>
      <c r="D532" s="61"/>
      <c r="E532" s="22"/>
      <c r="F532" s="18"/>
      <c r="G532" s="18"/>
      <c r="H532" s="26"/>
      <c r="I532" s="26"/>
      <c r="J532" s="26"/>
    </row>
    <row r="533" spans="1:10" ht="15.75">
      <c r="A533" s="1"/>
      <c r="B533" s="60"/>
      <c r="C533" s="58"/>
      <c r="D533" s="61"/>
      <c r="E533" s="22"/>
      <c r="F533" s="18"/>
      <c r="G533" s="18"/>
      <c r="H533" s="26"/>
      <c r="I533" s="26"/>
      <c r="J533" s="26"/>
    </row>
    <row r="534" spans="1:10" ht="15.75">
      <c r="A534" s="1"/>
      <c r="B534" s="60"/>
      <c r="C534" s="58"/>
      <c r="D534" s="61"/>
      <c r="E534" s="22"/>
      <c r="F534" s="18"/>
      <c r="G534" s="18"/>
      <c r="H534" s="26"/>
      <c r="I534" s="26"/>
      <c r="J534" s="26"/>
    </row>
    <row r="535" spans="1:10" ht="15.75">
      <c r="A535" s="1"/>
      <c r="B535" s="60"/>
      <c r="C535" s="58"/>
      <c r="D535" s="61"/>
      <c r="E535" s="22"/>
      <c r="F535" s="18"/>
      <c r="G535" s="18"/>
      <c r="H535" s="26"/>
      <c r="I535" s="26"/>
      <c r="J535" s="26"/>
    </row>
    <row r="536" spans="1:10" ht="15.75">
      <c r="A536" s="1"/>
      <c r="B536" s="60"/>
      <c r="C536" s="58"/>
      <c r="D536" s="61"/>
      <c r="E536" s="22"/>
      <c r="F536" s="18"/>
      <c r="G536" s="18"/>
      <c r="H536" s="26"/>
      <c r="I536" s="26"/>
      <c r="J536" s="26"/>
    </row>
    <row r="537" spans="1:10" ht="15.75">
      <c r="A537" s="1"/>
      <c r="B537" s="60"/>
      <c r="C537" s="58"/>
      <c r="D537" s="61"/>
      <c r="E537" s="22"/>
      <c r="F537" s="18"/>
      <c r="G537" s="18"/>
      <c r="H537" s="26"/>
      <c r="I537" s="26"/>
      <c r="J537" s="26"/>
    </row>
    <row r="538" spans="1:10" ht="15.75">
      <c r="A538" s="1"/>
      <c r="B538" s="60"/>
      <c r="C538" s="58"/>
      <c r="D538" s="61"/>
      <c r="E538" s="22"/>
      <c r="F538" s="18"/>
      <c r="G538" s="18"/>
      <c r="H538" s="26"/>
      <c r="I538" s="26"/>
      <c r="J538" s="26"/>
    </row>
    <row r="539" spans="1:10" ht="15.75">
      <c r="A539" s="1"/>
      <c r="B539" s="60"/>
      <c r="C539" s="58"/>
      <c r="D539" s="61"/>
      <c r="E539" s="22"/>
      <c r="F539" s="18"/>
      <c r="G539" s="18"/>
      <c r="H539" s="26"/>
      <c r="I539" s="26"/>
      <c r="J539" s="26"/>
    </row>
    <row r="540" spans="1:10" ht="15.75">
      <c r="A540" s="1"/>
      <c r="B540" s="60"/>
      <c r="C540" s="58"/>
      <c r="D540" s="61"/>
      <c r="E540" s="22"/>
      <c r="F540" s="18"/>
      <c r="G540" s="18"/>
      <c r="H540" s="26"/>
      <c r="I540" s="26"/>
      <c r="J540" s="26"/>
    </row>
    <row r="541" spans="1:10" ht="15.75">
      <c r="A541" s="1"/>
      <c r="B541" s="60"/>
      <c r="C541" s="58"/>
      <c r="D541" s="61"/>
      <c r="E541" s="22"/>
      <c r="F541" s="18"/>
      <c r="G541" s="18"/>
      <c r="H541" s="26"/>
      <c r="I541" s="26"/>
      <c r="J541" s="26"/>
    </row>
    <row r="542" spans="1:10" ht="15.75">
      <c r="A542" s="1"/>
      <c r="B542" s="60"/>
      <c r="C542" s="58"/>
      <c r="D542" s="61"/>
      <c r="E542" s="22"/>
      <c r="F542" s="18"/>
      <c r="G542" s="18"/>
      <c r="H542" s="26"/>
      <c r="I542" s="26"/>
      <c r="J542" s="26"/>
    </row>
    <row r="543" spans="1:10" ht="15.75">
      <c r="A543" s="1"/>
      <c r="B543" s="60"/>
      <c r="C543" s="58"/>
      <c r="D543" s="61"/>
      <c r="E543" s="22"/>
      <c r="F543" s="18"/>
      <c r="G543" s="18"/>
      <c r="H543" s="26"/>
      <c r="I543" s="26"/>
      <c r="J543" s="26"/>
    </row>
    <row r="544" spans="1:10" ht="15.75">
      <c r="A544" s="1"/>
      <c r="B544" s="60"/>
      <c r="C544" s="58"/>
      <c r="D544" s="61"/>
      <c r="E544" s="22"/>
      <c r="F544" s="18"/>
      <c r="G544" s="18"/>
      <c r="H544" s="26"/>
      <c r="I544" s="26"/>
      <c r="J544" s="26"/>
    </row>
    <row r="545" spans="1:10" ht="15.75">
      <c r="A545" s="1"/>
      <c r="B545" s="60"/>
      <c r="C545" s="58"/>
      <c r="D545" s="61"/>
      <c r="E545" s="22"/>
      <c r="F545" s="18"/>
      <c r="G545" s="18"/>
      <c r="H545" s="26"/>
      <c r="I545" s="26"/>
      <c r="J545" s="26"/>
    </row>
    <row r="546" spans="1:10" ht="15.75">
      <c r="A546" s="1"/>
      <c r="B546" s="60"/>
      <c r="C546" s="58"/>
      <c r="D546" s="61"/>
      <c r="E546" s="22"/>
      <c r="F546" s="18"/>
      <c r="G546" s="18"/>
      <c r="H546" s="26"/>
      <c r="I546" s="26"/>
      <c r="J546" s="26"/>
    </row>
    <row r="547" spans="1:10" ht="15.75">
      <c r="A547" s="1"/>
      <c r="B547" s="60"/>
      <c r="C547" s="58"/>
      <c r="D547" s="61"/>
      <c r="E547" s="22"/>
      <c r="F547" s="18"/>
      <c r="G547" s="18"/>
      <c r="H547" s="26"/>
      <c r="I547" s="26"/>
      <c r="J547" s="26"/>
    </row>
    <row r="548" spans="1:10" ht="15.75">
      <c r="A548" s="1"/>
      <c r="B548" s="60"/>
      <c r="C548" s="58"/>
      <c r="D548" s="61"/>
      <c r="E548" s="22"/>
      <c r="F548" s="18"/>
      <c r="G548" s="18"/>
      <c r="H548" s="26"/>
      <c r="I548" s="26"/>
      <c r="J548" s="26"/>
    </row>
    <row r="549" spans="1:10" ht="15.75">
      <c r="A549" s="1"/>
      <c r="B549" s="60"/>
      <c r="C549" s="58"/>
      <c r="D549" s="61"/>
      <c r="E549" s="22"/>
      <c r="F549" s="18"/>
      <c r="G549" s="18"/>
      <c r="H549" s="26"/>
      <c r="I549" s="26"/>
      <c r="J549" s="26"/>
    </row>
    <row r="550" spans="1:10" ht="15.75">
      <c r="A550" s="1"/>
      <c r="B550" s="60"/>
      <c r="C550" s="58"/>
      <c r="D550" s="61"/>
      <c r="E550" s="22"/>
      <c r="F550" s="18"/>
      <c r="G550" s="18"/>
      <c r="H550" s="26"/>
      <c r="I550" s="26"/>
      <c r="J550" s="26"/>
    </row>
  </sheetData>
  <sheetProtection password="CE28" sheet="1" objects="1" scenarios="1"/>
  <autoFilter ref="A4:M303"/>
  <mergeCells count="92">
    <mergeCell ref="A313:A355"/>
    <mergeCell ref="B313:B355"/>
    <mergeCell ref="C304:C305"/>
    <mergeCell ref="A309:M309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L311:L312"/>
    <mergeCell ref="M311:M312"/>
    <mergeCell ref="A274:A284"/>
    <mergeCell ref="B274:B284"/>
    <mergeCell ref="A285:A303"/>
    <mergeCell ref="B285:B303"/>
    <mergeCell ref="A304:A305"/>
    <mergeCell ref="B304:B305"/>
    <mergeCell ref="A246:A258"/>
    <mergeCell ref="B246:B258"/>
    <mergeCell ref="A259:A262"/>
    <mergeCell ref="B259:B262"/>
    <mergeCell ref="A269:A273"/>
    <mergeCell ref="B269:B273"/>
    <mergeCell ref="B263:B268"/>
    <mergeCell ref="A263:A268"/>
    <mergeCell ref="A210:A222"/>
    <mergeCell ref="B210:B222"/>
    <mergeCell ref="A223:A236"/>
    <mergeCell ref="B223:B236"/>
    <mergeCell ref="A237:A245"/>
    <mergeCell ref="B237:B245"/>
    <mergeCell ref="A159:A177"/>
    <mergeCell ref="B159:B177"/>
    <mergeCell ref="A178:A193"/>
    <mergeCell ref="B178:B193"/>
    <mergeCell ref="A194:A209"/>
    <mergeCell ref="B194:B209"/>
    <mergeCell ref="A130:A135"/>
    <mergeCell ref="B130:B135"/>
    <mergeCell ref="A136:A150"/>
    <mergeCell ref="B136:B150"/>
    <mergeCell ref="A151:A158"/>
    <mergeCell ref="B151:B158"/>
    <mergeCell ref="A110:A115"/>
    <mergeCell ref="B110:B115"/>
    <mergeCell ref="A116:A122"/>
    <mergeCell ref="B116:B122"/>
    <mergeCell ref="A123:A129"/>
    <mergeCell ref="B123:B129"/>
    <mergeCell ref="A88:A94"/>
    <mergeCell ref="B88:B94"/>
    <mergeCell ref="A95:A101"/>
    <mergeCell ref="B95:B101"/>
    <mergeCell ref="A102:A109"/>
    <mergeCell ref="B102:B109"/>
    <mergeCell ref="A59:A69"/>
    <mergeCell ref="B59:B69"/>
    <mergeCell ref="A70:A81"/>
    <mergeCell ref="B70:B81"/>
    <mergeCell ref="A82:A87"/>
    <mergeCell ref="B82:B87"/>
    <mergeCell ref="A30:A38"/>
    <mergeCell ref="B30:B38"/>
    <mergeCell ref="A39:A43"/>
    <mergeCell ref="B39:B43"/>
    <mergeCell ref="A44:A58"/>
    <mergeCell ref="B44:B58"/>
    <mergeCell ref="A19:A29"/>
    <mergeCell ref="B19:B2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6:A18"/>
    <mergeCell ref="B6:B18"/>
  </mergeCells>
  <printOptions/>
  <pageMargins left="0.3937007874015748" right="0.1968503937007874" top="0.1968503937007874" bottom="0.1968503937007874" header="0.5118110236220472" footer="0.5118110236220472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2019-11-13T11:13:45Z</cp:lastPrinted>
  <dcterms:created xsi:type="dcterms:W3CDTF">2011-02-09T07:28:13Z</dcterms:created>
  <dcterms:modified xsi:type="dcterms:W3CDTF">2019-11-15T11:59:20Z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