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07.2012" sheetId="1" r:id="rId1"/>
  </sheets>
  <definedNames>
    <definedName name="_xlnm.Print_Titles" localSheetId="0">'на 01.07.2012'!$4:$5</definedName>
  </definedNames>
  <calcPr fullCalcOnLoad="1"/>
</workbook>
</file>

<file path=xl/sharedStrings.xml><?xml version="1.0" encoding="utf-8"?>
<sst xmlns="http://schemas.openxmlformats.org/spreadsheetml/2006/main" count="1050" uniqueCount="244">
  <si>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</si>
  <si>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</si>
  <si>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</si>
  <si>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</si>
  <si>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</si>
  <si>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</si>
  <si>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</si>
  <si>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</si>
  <si>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</si>
  <si>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</si>
  <si>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</si>
  <si>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</si>
  <si>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</si>
  <si>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</si>
  <si>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</si>
  <si>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</si>
  <si>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</si>
  <si>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</si>
  <si>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</si>
  <si>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</si>
  <si>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</si>
  <si>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</si>
  <si>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</si>
  <si>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</si>
  <si>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</si>
  <si>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</si>
  <si>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</si>
  <si>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</si>
  <si>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</si>
  <si>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</si>
  <si>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</si>
  <si>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</si>
  <si>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</si>
  <si>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</si>
  <si>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</si>
  <si>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</si>
  <si>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</si>
  <si>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</si>
  <si>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</si>
  <si>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</si>
  <si>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</si>
  <si>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</si>
  <si>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</si>
  <si>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</si>
  <si>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</si>
  <si>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</si>
  <si>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</si>
  <si>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</si>
  <si>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</si>
  <si>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</si>
  <si>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</si>
  <si>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</si>
  <si>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</si>
  <si>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</si>
  <si>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</si>
  <si>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</si>
  <si>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</si>
  <si>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</si>
  <si>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</si>
  <si>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</si>
  <si>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</si>
  <si>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</si>
  <si>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</si>
  <si>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</si>
  <si>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</si>
  <si>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</si>
  <si>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</si>
  <si>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</si>
  <si>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</si>
  <si>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</si>
  <si>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</si>
  <si>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</si>
  <si>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</si>
  <si>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</si>
  <si>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</si>
  <si>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</si>
  <si>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</si>
  <si>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</si>
  <si>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</si>
  <si>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</si>
  <si>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</si>
  <si>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</si>
  <si>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</si>
  <si>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</si>
  <si>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</si>
  <si>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</si>
  <si>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</si>
  <si>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</si>
  <si>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</si>
  <si>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</si>
  <si>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</si>
  <si>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</si>
  <si>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</si>
  <si>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</si>
  <si>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</si>
  <si>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</si>
  <si>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</si>
  <si>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</si>
  <si>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</si>
  <si>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</si>
  <si>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</si>
  <si>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</si>
  <si>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</si>
  <si>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</si>
  <si>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</si>
  <si>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</si>
  <si>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</si>
  <si>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</si>
  <si>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</si>
  <si>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</si>
  <si>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</si>
  <si>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</si>
  <si>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</si>
  <si>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</si>
  <si>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</si>
  <si>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</si>
  <si>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</si>
  <si>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</si>
  <si>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</si>
  <si>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</si>
  <si>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</si>
  <si>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</si>
  <si>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</si>
  <si>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</si>
  <si>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</si>
  <si>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</si>
  <si>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</si>
  <si>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</si>
  <si>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</si>
  <si>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</si>
  <si>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</si>
  <si>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</si>
  <si>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</si>
  <si>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</si>
  <si>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</si>
  <si>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</si>
  <si>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</si>
  <si>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</si>
  <si>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</si>
  <si>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</si>
  <si>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</si>
  <si>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</si>
  <si>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</si>
  <si>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</si>
  <si>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</si>
  <si>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</si>
  <si>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</si>
  <si>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</si>
  <si>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</si>
  <si>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</si>
  <si>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</si>
  <si>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</si>
  <si>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</si>
  <si>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</si>
  <si>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</si>
  <si>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</si>
  <si>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</si>
  <si>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</si>
  <si>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</si>
  <si>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</si>
  <si>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</si>
  <si>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</si>
  <si>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</si>
  <si>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</si>
  <si>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</si>
  <si>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</si>
  <si>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</si>
  <si>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</si>
  <si>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</si>
  <si>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</si>
  <si>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</si>
  <si>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</si>
  <si>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</si>
  <si>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</si>
  <si>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</si>
  <si>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</si>
  <si>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</si>
  <si>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</si>
  <si>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</si>
  <si>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</si>
  <si>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</si>
  <si>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</si>
  <si>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</si>
  <si>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2 02 00000 00 0000 000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</si>
  <si>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</si>
  <si>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</si>
  <si>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</si>
  <si>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</si>
  <si>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</si>
  <si>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</si>
  <si>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</si>
  <si>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</si>
  <si>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</si>
  <si>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</si>
  <si>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</si>
  <si>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</si>
  <si>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</si>
  <si>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Уточненный годовой план на 2012 год </t>
  </si>
  <si>
    <t>% факта 2012г. к факту 2011г.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</si>
  <si>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</si>
  <si>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</si>
  <si>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</si>
  <si>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</si>
  <si>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</si>
  <si>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</si>
  <si>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</si>
  <si>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</si>
  <si>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</si>
  <si>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</si>
  <si>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</si>
  <si>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</si>
  <si>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</si>
  <si>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</si>
  <si>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</si>
  <si>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</si>
  <si>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</si>
  <si>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</si>
  <si>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</si>
  <si>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</si>
  <si>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</si>
  <si>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</si>
  <si>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</si>
  <si>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</si>
  <si>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</si>
  <si>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</si>
  <si>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</si>
  <si>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План января-июня 2012 года</t>
  </si>
  <si>
    <t xml:space="preserve">Факт с начала года на 01.07.2012г. </t>
  </si>
  <si>
    <t>Оперативный анализ  поступления доходов за январь-июнь 2012 года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</si>
  <si>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</si>
  <si>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</si>
  <si>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</si>
  <si>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</si>
  <si>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</si>
  <si>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</si>
  <si>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Откл. факта отч.пер. от плана января-июня 2012 года</t>
  </si>
  <si>
    <t>% исполн. плана января-июня 2012 года</t>
  </si>
  <si>
    <t>% исполн. плана 2012 года</t>
  </si>
  <si>
    <t>Откл. факта 2012г. от факта 2011г.</t>
  </si>
  <si>
    <t>Оперативный анализ исполнения бюджета города Перми по доходам на 1 июля 2012 года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</si>
  <si>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</si>
  <si>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</si>
  <si>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 остатков МБТ)</t>
  </si>
  <si>
    <t>Факт  на 01.07.2011г.  (в сопост. условиях)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</si>
</sst>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4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wrapText="1"/>
    </xf>
    <xf numFmtId="165" fontId="3" fillId="2" borderId="10" xfId="43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wrapText="1"/>
    </xf>
    <xf numFmtId="4" fontId="3" fillId="0" borderId="10" xfId="43" applyNumberFormat="1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4"/>
  <sheetViews>
    <sheetView tabSelected="1" zoomScale="66" zoomScaleNormal="66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7" sqref="D7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25390625" style="64" customWidth="1"/>
    <col min="5" max="5" width="13.00390625" style="38" customWidth="1"/>
    <col min="6" max="6" width="13.125" style="38" customWidth="1"/>
    <col min="7" max="7" width="12.625" style="38" customWidth="1"/>
    <col min="8" max="8" width="13.875" style="38" customWidth="1"/>
    <col min="9" max="9" width="12.25390625" style="31" customWidth="1"/>
    <col min="10" max="10" width="14.125" style="31" customWidth="1"/>
    <col min="11" max="11" width="12.25390625" style="31" customWidth="1"/>
    <col min="12" max="12" width="12.875" style="31" customWidth="1"/>
    <col min="13" max="13" width="10.25390625" style="31" customWidth="1"/>
    <col min="14" max="16384" width="15.25390625" style="31" customWidth="1"/>
  </cols>
  <sheetData>
    <row r="1" spans="1:13" ht="18.75">
      <c r="A1" s="87" t="s">
        <v>188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25.5" customHeight="1">
      <c r="A2" s="88" t="s">
        <v>239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4:13" ht="20.25" customHeight="1">
      <c r="D3" s="2"/>
      <c r="H3" s="68"/>
      <c r="K3" s="39"/>
      <c r="M3" s="39" t="s">
        <v>187</v>
      </c>
    </row>
    <row r="4" spans="1:13" ht="62.25" customHeight="1">
      <c r="A4" s="86" t="s">
        <v>0</v>
      </c>
      <c r="B4" s="91" t="s">
        <v>1</v>
      </c>
      <c r="C4" s="86" t="s">
        <v>2</v>
      </c>
      <c r="D4" s="91" t="s">
        <v>3</v>
      </c>
      <c r="E4" s="94" t="s">
        <v>243</v>
      </c>
      <c r="F4" s="92" t="s">
        <v>197</v>
      </c>
      <c r="G4" s="92" t="s">
        <v>226</v>
      </c>
      <c r="H4" s="92" t="s">
        <v>227</v>
      </c>
      <c r="I4" s="89" t="s">
        <v>235</v>
      </c>
      <c r="J4" s="91" t="s">
        <v>236</v>
      </c>
      <c r="K4" s="96" t="s">
        <v>237</v>
      </c>
      <c r="L4" s="89" t="s">
        <v>238</v>
      </c>
      <c r="M4" s="91" t="s">
        <v>198</v>
      </c>
    </row>
    <row r="5" spans="1:13" ht="45" customHeight="1">
      <c r="A5" s="86"/>
      <c r="B5" s="91"/>
      <c r="C5" s="86"/>
      <c r="D5" s="91"/>
      <c r="E5" s="95"/>
      <c r="F5" s="93"/>
      <c r="G5" s="93"/>
      <c r="H5" s="93"/>
      <c r="I5" s="90"/>
      <c r="J5" s="90"/>
      <c r="K5" s="97"/>
      <c r="L5" s="90"/>
      <c r="M5" s="90"/>
    </row>
    <row r="6" spans="1:13" ht="15.75" customHeight="1">
      <c r="A6" s="83" t="s">
        <v>4</v>
      </c>
      <c r="B6" s="77" t="s">
        <v>5</v>
      </c>
      <c r="C6" s="19" t="s">
        <v>6</v>
      </c>
      <c r="D6" s="40" t="s">
        <v>7</v>
      </c>
      <c r="E6" s="34">
        <v>842.7</v>
      </c>
      <c r="F6" s="41">
        <v>611.6</v>
      </c>
      <c r="G6" s="41">
        <v>611.6</v>
      </c>
      <c r="H6" s="34"/>
      <c r="I6" s="34">
        <f>H6-G6</f>
        <v>-611.6</v>
      </c>
      <c r="J6" s="34">
        <f>H6/G6*100</f>
        <v>0</v>
      </c>
      <c r="K6" s="34">
        <f>H6/F6*100</f>
        <v>0</v>
      </c>
      <c r="L6" s="34">
        <f>H6-E6</f>
        <v>-842.7</v>
      </c>
      <c r="M6" s="34">
        <f>H6/E6*100</f>
        <v>0</v>
      </c>
    </row>
    <row r="7" spans="1:13" ht="63">
      <c r="A7" s="85"/>
      <c r="B7" s="78"/>
      <c r="C7" s="65" t="s">
        <v>223</v>
      </c>
      <c r="D7" s="43" t="s">
        <v>9</v>
      </c>
      <c r="E7" s="34">
        <v>33791</v>
      </c>
      <c r="F7" s="41">
        <v>5332.8</v>
      </c>
      <c r="G7" s="42"/>
      <c r="H7" s="34">
        <v>3061</v>
      </c>
      <c r="I7" s="34">
        <f aca="true" t="shared" si="0" ref="I7:I70">H7-G7</f>
        <v>3061</v>
      </c>
      <c r="J7" s="34"/>
      <c r="K7" s="34">
        <f aca="true" t="shared" si="1" ref="K7:K70">H7/F7*100</f>
        <v>57.3994899489949</v>
      </c>
      <c r="L7" s="34">
        <f aca="true" t="shared" si="2" ref="L7:L70">H7-E7</f>
        <v>-30730</v>
      </c>
      <c r="M7" s="34">
        <f aca="true" t="shared" si="3" ref="M7:M70">H7/E7*100</f>
        <v>9.058625077683406</v>
      </c>
    </row>
    <row r="8" spans="1:13" ht="15.75">
      <c r="A8" s="85"/>
      <c r="B8" s="78"/>
      <c r="C8" s="21" t="s">
        <v>10</v>
      </c>
      <c r="D8" s="44" t="s">
        <v>11</v>
      </c>
      <c r="E8" s="34">
        <v>141290.6</v>
      </c>
      <c r="F8" s="34">
        <v>245286.6</v>
      </c>
      <c r="G8" s="34">
        <v>122857.3</v>
      </c>
      <c r="H8" s="34">
        <v>115319.8</v>
      </c>
      <c r="I8" s="34">
        <f t="shared" si="0"/>
        <v>-7537.5</v>
      </c>
      <c r="J8" s="34">
        <f aca="true" t="shared" si="4" ref="J8:J70">H8/G8*100</f>
        <v>93.86483342870143</v>
      </c>
      <c r="K8" s="34">
        <f t="shared" si="1"/>
        <v>47.01430897570434</v>
      </c>
      <c r="L8" s="34">
        <f t="shared" si="2"/>
        <v>-25970.800000000003</v>
      </c>
      <c r="M8" s="34">
        <f t="shared" si="3"/>
        <v>81.61887627343928</v>
      </c>
    </row>
    <row r="9" spans="1:13" ht="31.5">
      <c r="A9" s="85"/>
      <c r="B9" s="78"/>
      <c r="C9" s="21" t="s">
        <v>12</v>
      </c>
      <c r="D9" s="45" t="s">
        <v>13</v>
      </c>
      <c r="E9" s="34">
        <v>3130.2</v>
      </c>
      <c r="F9" s="34">
        <v>2615.7</v>
      </c>
      <c r="G9" s="34">
        <v>2615.7</v>
      </c>
      <c r="H9" s="34">
        <v>10932.8</v>
      </c>
      <c r="I9" s="34">
        <f t="shared" si="0"/>
        <v>8317.099999999999</v>
      </c>
      <c r="J9" s="34">
        <f t="shared" si="4"/>
        <v>417.96842145505985</v>
      </c>
      <c r="K9" s="34">
        <f t="shared" si="1"/>
        <v>417.96842145505985</v>
      </c>
      <c r="L9" s="34">
        <f t="shared" si="2"/>
        <v>7802.599999999999</v>
      </c>
      <c r="M9" s="34">
        <f t="shared" si="3"/>
        <v>349.2684173535237</v>
      </c>
    </row>
    <row r="10" spans="1:13" ht="31.5">
      <c r="A10" s="85"/>
      <c r="B10" s="78"/>
      <c r="C10" s="21" t="s">
        <v>14</v>
      </c>
      <c r="D10" s="46" t="s">
        <v>15</v>
      </c>
      <c r="E10" s="34">
        <v>1588.1</v>
      </c>
      <c r="F10" s="34">
        <v>510</v>
      </c>
      <c r="G10" s="34">
        <v>255</v>
      </c>
      <c r="H10" s="34">
        <v>423.1</v>
      </c>
      <c r="I10" s="34">
        <f t="shared" si="0"/>
        <v>168.10000000000002</v>
      </c>
      <c r="J10" s="34">
        <f t="shared" si="4"/>
        <v>165.921568627451</v>
      </c>
      <c r="K10" s="34">
        <f t="shared" si="1"/>
        <v>82.9607843137255</v>
      </c>
      <c r="L10" s="34">
        <f t="shared" si="2"/>
        <v>-1165</v>
      </c>
      <c r="M10" s="34">
        <f t="shared" si="3"/>
        <v>26.64189912474026</v>
      </c>
    </row>
    <row r="11" spans="1:13" ht="47.25">
      <c r="A11" s="85"/>
      <c r="B11" s="78"/>
      <c r="C11" s="66" t="s">
        <v>224</v>
      </c>
      <c r="D11" s="67" t="s">
        <v>225</v>
      </c>
      <c r="E11" s="34"/>
      <c r="F11" s="34"/>
      <c r="G11" s="34"/>
      <c r="H11" s="34">
        <v>309.4</v>
      </c>
      <c r="I11" s="34">
        <f t="shared" si="0"/>
        <v>309.4</v>
      </c>
      <c r="J11" s="34"/>
      <c r="K11" s="34"/>
      <c r="L11" s="34">
        <f t="shared" si="2"/>
        <v>309.4</v>
      </c>
      <c r="M11" s="34"/>
    </row>
    <row r="12" spans="1:13" ht="31.5">
      <c r="A12" s="85"/>
      <c r="B12" s="78"/>
      <c r="C12" s="21" t="s">
        <v>212</v>
      </c>
      <c r="D12" s="32" t="s">
        <v>213</v>
      </c>
      <c r="E12" s="34">
        <v>37.3</v>
      </c>
      <c r="F12" s="34"/>
      <c r="G12" s="34"/>
      <c r="H12" s="34">
        <v>607</v>
      </c>
      <c r="I12" s="34">
        <f t="shared" si="0"/>
        <v>607</v>
      </c>
      <c r="J12" s="34"/>
      <c r="K12" s="34"/>
      <c r="L12" s="34">
        <f t="shared" si="2"/>
        <v>569.7</v>
      </c>
      <c r="M12" s="34">
        <f t="shared" si="3"/>
        <v>1627.3458445040217</v>
      </c>
    </row>
    <row r="13" spans="1:13" ht="31.5" hidden="1">
      <c r="A13" s="85"/>
      <c r="B13" s="78"/>
      <c r="C13" s="21" t="s">
        <v>16</v>
      </c>
      <c r="D13" s="32" t="s">
        <v>17</v>
      </c>
      <c r="E13" s="34"/>
      <c r="F13" s="34"/>
      <c r="G13" s="34"/>
      <c r="H13" s="34"/>
      <c r="I13" s="34">
        <f t="shared" si="0"/>
        <v>0</v>
      </c>
      <c r="J13" s="34"/>
      <c r="K13" s="34"/>
      <c r="L13" s="34">
        <f t="shared" si="2"/>
        <v>0</v>
      </c>
      <c r="M13" s="34" t="e">
        <f t="shared" si="3"/>
        <v>#DIV/0!</v>
      </c>
    </row>
    <row r="14" spans="1:13" ht="94.5">
      <c r="A14" s="85"/>
      <c r="B14" s="78"/>
      <c r="C14" s="65" t="s">
        <v>210</v>
      </c>
      <c r="D14" s="67" t="s">
        <v>233</v>
      </c>
      <c r="E14" s="34"/>
      <c r="F14" s="34"/>
      <c r="G14" s="34"/>
      <c r="H14" s="34">
        <v>131.2</v>
      </c>
      <c r="I14" s="34">
        <f t="shared" si="0"/>
        <v>131.2</v>
      </c>
      <c r="J14" s="34"/>
      <c r="K14" s="34"/>
      <c r="L14" s="34">
        <f t="shared" si="2"/>
        <v>131.2</v>
      </c>
      <c r="M14" s="34"/>
    </row>
    <row r="15" spans="1:13" ht="94.5">
      <c r="A15" s="85"/>
      <c r="B15" s="78"/>
      <c r="C15" s="20" t="s">
        <v>201</v>
      </c>
      <c r="D15" s="47" t="s">
        <v>202</v>
      </c>
      <c r="E15" s="34">
        <v>369654.9</v>
      </c>
      <c r="F15" s="34">
        <v>1313166.9</v>
      </c>
      <c r="G15" s="34">
        <v>524495.9</v>
      </c>
      <c r="H15" s="34">
        <v>394297.1</v>
      </c>
      <c r="I15" s="34">
        <f t="shared" si="0"/>
        <v>-130198.80000000005</v>
      </c>
      <c r="J15" s="34">
        <f t="shared" si="4"/>
        <v>75.17639318057586</v>
      </c>
      <c r="K15" s="34">
        <f t="shared" si="1"/>
        <v>30.026426953040016</v>
      </c>
      <c r="L15" s="34">
        <f t="shared" si="2"/>
        <v>24642.199999999953</v>
      </c>
      <c r="M15" s="34">
        <f t="shared" si="3"/>
        <v>106.66627170368903</v>
      </c>
    </row>
    <row r="16" spans="1:13" ht="94.5">
      <c r="A16" s="85"/>
      <c r="B16" s="78"/>
      <c r="C16" s="65" t="s">
        <v>231</v>
      </c>
      <c r="D16" s="72" t="s">
        <v>209</v>
      </c>
      <c r="E16" s="34"/>
      <c r="F16" s="34"/>
      <c r="G16" s="34"/>
      <c r="H16" s="34">
        <v>22.8</v>
      </c>
      <c r="I16" s="34">
        <f t="shared" si="0"/>
        <v>22.8</v>
      </c>
      <c r="J16" s="34"/>
      <c r="K16" s="34"/>
      <c r="L16" s="34">
        <f t="shared" si="2"/>
        <v>22.8</v>
      </c>
      <c r="M16" s="34"/>
    </row>
    <row r="17" spans="1:13" ht="47.25" hidden="1">
      <c r="A17" s="85"/>
      <c r="B17" s="78"/>
      <c r="C17" s="65" t="s">
        <v>230</v>
      </c>
      <c r="D17" s="46" t="s">
        <v>18</v>
      </c>
      <c r="E17" s="34"/>
      <c r="F17" s="34"/>
      <c r="G17" s="34"/>
      <c r="H17" s="34"/>
      <c r="I17" s="34">
        <f t="shared" si="0"/>
        <v>0</v>
      </c>
      <c r="J17" s="34"/>
      <c r="K17" s="34"/>
      <c r="L17" s="34">
        <f t="shared" si="2"/>
        <v>0</v>
      </c>
      <c r="M17" s="34" t="e">
        <f t="shared" si="3"/>
        <v>#DIV/0!</v>
      </c>
    </row>
    <row r="18" spans="1:13" ht="15.75">
      <c r="A18" s="85"/>
      <c r="B18" s="78"/>
      <c r="C18" s="21" t="s">
        <v>19</v>
      </c>
      <c r="D18" s="45" t="s">
        <v>20</v>
      </c>
      <c r="E18" s="34">
        <f>SUM(E19:E20)</f>
        <v>104.6</v>
      </c>
      <c r="F18" s="34">
        <f>SUM(F19:F20)</f>
        <v>0</v>
      </c>
      <c r="G18" s="34">
        <f>SUM(G19:G20)</f>
        <v>0</v>
      </c>
      <c r="H18" s="34">
        <f>SUM(H19:H20)</f>
        <v>95.4</v>
      </c>
      <c r="I18" s="34">
        <f t="shared" si="0"/>
        <v>95.4</v>
      </c>
      <c r="J18" s="34"/>
      <c r="K18" s="34"/>
      <c r="L18" s="34">
        <f t="shared" si="2"/>
        <v>-9.199999999999989</v>
      </c>
      <c r="M18" s="34">
        <f t="shared" si="3"/>
        <v>91.20458891013385</v>
      </c>
    </row>
    <row r="19" spans="1:13" ht="47.25" hidden="1">
      <c r="A19" s="85"/>
      <c r="B19" s="78"/>
      <c r="C19" s="20" t="s">
        <v>216</v>
      </c>
      <c r="D19" s="46" t="s">
        <v>217</v>
      </c>
      <c r="E19" s="34">
        <v>89.3</v>
      </c>
      <c r="F19" s="34"/>
      <c r="G19" s="34"/>
      <c r="H19" s="34"/>
      <c r="I19" s="34">
        <f t="shared" si="0"/>
        <v>0</v>
      </c>
      <c r="J19" s="34"/>
      <c r="K19" s="34"/>
      <c r="L19" s="34">
        <f t="shared" si="2"/>
        <v>-89.3</v>
      </c>
      <c r="M19" s="34">
        <f t="shared" si="3"/>
        <v>0</v>
      </c>
    </row>
    <row r="20" spans="1:13" ht="47.25" hidden="1">
      <c r="A20" s="85"/>
      <c r="B20" s="78"/>
      <c r="C20" s="20" t="s">
        <v>21</v>
      </c>
      <c r="D20" s="46" t="s">
        <v>22</v>
      </c>
      <c r="E20" s="34">
        <v>15.3</v>
      </c>
      <c r="F20" s="34"/>
      <c r="G20" s="34"/>
      <c r="H20" s="34">
        <v>95.4</v>
      </c>
      <c r="I20" s="34">
        <f t="shared" si="0"/>
        <v>95.4</v>
      </c>
      <c r="J20" s="34"/>
      <c r="K20" s="34"/>
      <c r="L20" s="34">
        <f t="shared" si="2"/>
        <v>80.10000000000001</v>
      </c>
      <c r="M20" s="34">
        <f t="shared" si="3"/>
        <v>623.5294117647059</v>
      </c>
    </row>
    <row r="21" spans="1:13" ht="15.75">
      <c r="A21" s="85"/>
      <c r="B21" s="78"/>
      <c r="C21" s="21" t="s">
        <v>23</v>
      </c>
      <c r="D21" s="45" t="s">
        <v>24</v>
      </c>
      <c r="E21" s="34">
        <v>-5107.9</v>
      </c>
      <c r="F21" s="34"/>
      <c r="G21" s="34"/>
      <c r="H21" s="34">
        <v>518.8</v>
      </c>
      <c r="I21" s="34">
        <f t="shared" si="0"/>
        <v>518.8</v>
      </c>
      <c r="J21" s="34"/>
      <c r="K21" s="34"/>
      <c r="L21" s="34">
        <f t="shared" si="2"/>
        <v>5626.7</v>
      </c>
      <c r="M21" s="34">
        <f t="shared" si="3"/>
        <v>-10.156815912605962</v>
      </c>
    </row>
    <row r="22" spans="1:13" ht="15.75">
      <c r="A22" s="85"/>
      <c r="B22" s="78"/>
      <c r="C22" s="21" t="s">
        <v>25</v>
      </c>
      <c r="D22" s="45" t="s">
        <v>26</v>
      </c>
      <c r="E22" s="34">
        <v>429.5</v>
      </c>
      <c r="F22" s="34"/>
      <c r="G22" s="34"/>
      <c r="H22" s="34">
        <v>252.2</v>
      </c>
      <c r="I22" s="34">
        <f t="shared" si="0"/>
        <v>252.2</v>
      </c>
      <c r="J22" s="34"/>
      <c r="K22" s="34"/>
      <c r="L22" s="34">
        <f t="shared" si="2"/>
        <v>-177.3</v>
      </c>
      <c r="M22" s="34">
        <f t="shared" si="3"/>
        <v>58.71944121071012</v>
      </c>
    </row>
    <row r="23" spans="1:13" ht="15.75">
      <c r="A23" s="85"/>
      <c r="B23" s="78"/>
      <c r="C23" s="21" t="s">
        <v>28</v>
      </c>
      <c r="D23" s="45" t="s">
        <v>29</v>
      </c>
      <c r="E23" s="34">
        <v>5030.2</v>
      </c>
      <c r="F23" s="34"/>
      <c r="G23" s="34"/>
      <c r="H23" s="34"/>
      <c r="I23" s="34">
        <f t="shared" si="0"/>
        <v>0</v>
      </c>
      <c r="J23" s="34"/>
      <c r="K23" s="34"/>
      <c r="L23" s="34">
        <f t="shared" si="2"/>
        <v>-5030.2</v>
      </c>
      <c r="M23" s="34">
        <f t="shared" si="3"/>
        <v>0</v>
      </c>
    </row>
    <row r="24" spans="1:13" ht="15.75" hidden="1">
      <c r="A24" s="85"/>
      <c r="B24" s="78"/>
      <c r="C24" s="21" t="s">
        <v>30</v>
      </c>
      <c r="D24" s="45" t="s">
        <v>31</v>
      </c>
      <c r="E24" s="34"/>
      <c r="F24" s="34"/>
      <c r="G24" s="34"/>
      <c r="H24" s="34"/>
      <c r="I24" s="34">
        <f t="shared" si="0"/>
        <v>0</v>
      </c>
      <c r="J24" s="34" t="e">
        <f t="shared" si="4"/>
        <v>#DIV/0!</v>
      </c>
      <c r="K24" s="34" t="e">
        <f t="shared" si="1"/>
        <v>#DIV/0!</v>
      </c>
      <c r="L24" s="34">
        <f t="shared" si="2"/>
        <v>0</v>
      </c>
      <c r="M24" s="34" t="e">
        <f t="shared" si="3"/>
        <v>#DIV/0!</v>
      </c>
    </row>
    <row r="25" spans="1:13" ht="15.75" hidden="1">
      <c r="A25" s="85"/>
      <c r="B25" s="78"/>
      <c r="C25" s="21" t="s">
        <v>32</v>
      </c>
      <c r="D25" s="45" t="s">
        <v>27</v>
      </c>
      <c r="E25" s="34"/>
      <c r="F25" s="34"/>
      <c r="G25" s="34"/>
      <c r="H25" s="34"/>
      <c r="I25" s="34">
        <f t="shared" si="0"/>
        <v>0</v>
      </c>
      <c r="J25" s="34" t="e">
        <f t="shared" si="4"/>
        <v>#DIV/0!</v>
      </c>
      <c r="K25" s="34" t="e">
        <f t="shared" si="1"/>
        <v>#DIV/0!</v>
      </c>
      <c r="L25" s="34">
        <f t="shared" si="2"/>
        <v>0</v>
      </c>
      <c r="M25" s="34" t="e">
        <f t="shared" si="3"/>
        <v>#DIV/0!</v>
      </c>
    </row>
    <row r="26" spans="1:13" s="5" customFormat="1" ht="15.75">
      <c r="A26" s="85"/>
      <c r="B26" s="78"/>
      <c r="C26" s="22"/>
      <c r="D26" s="3" t="s">
        <v>33</v>
      </c>
      <c r="E26" s="4">
        <f>SUM(E6:E18,E21:E25)</f>
        <v>550791.2</v>
      </c>
      <c r="F26" s="4">
        <f>SUM(F6:F18,F21:F25)</f>
        <v>1567523.5999999999</v>
      </c>
      <c r="G26" s="4">
        <f>SUM(G6:G18,G21:G25)</f>
        <v>650835.5</v>
      </c>
      <c r="H26" s="4">
        <f>SUM(H6:H18,H21:H25)</f>
        <v>525970.6000000001</v>
      </c>
      <c r="I26" s="4">
        <f t="shared" si="0"/>
        <v>-124864.8999999999</v>
      </c>
      <c r="J26" s="4">
        <f t="shared" si="4"/>
        <v>80.81467590504822</v>
      </c>
      <c r="K26" s="4">
        <f t="shared" si="1"/>
        <v>33.55423803507648</v>
      </c>
      <c r="L26" s="4">
        <f t="shared" si="2"/>
        <v>-24820.59999999986</v>
      </c>
      <c r="M26" s="4">
        <f t="shared" si="3"/>
        <v>95.4936462310945</v>
      </c>
    </row>
    <row r="27" spans="1:13" ht="15.75" hidden="1">
      <c r="A27" s="85"/>
      <c r="B27" s="78"/>
      <c r="C27" s="21" t="s">
        <v>34</v>
      </c>
      <c r="D27" s="49" t="s">
        <v>35</v>
      </c>
      <c r="E27" s="34"/>
      <c r="F27" s="34"/>
      <c r="G27" s="34"/>
      <c r="H27" s="34"/>
      <c r="I27" s="34">
        <f t="shared" si="0"/>
        <v>0</v>
      </c>
      <c r="J27" s="34" t="e">
        <f t="shared" si="4"/>
        <v>#DIV/0!</v>
      </c>
      <c r="K27" s="34" t="e">
        <f t="shared" si="1"/>
        <v>#DIV/0!</v>
      </c>
      <c r="L27" s="34">
        <f t="shared" si="2"/>
        <v>0</v>
      </c>
      <c r="M27" s="34" t="e">
        <f t="shared" si="3"/>
        <v>#DIV/0!</v>
      </c>
    </row>
    <row r="28" spans="1:13" s="5" customFormat="1" ht="15.75" hidden="1">
      <c r="A28" s="85"/>
      <c r="B28" s="78"/>
      <c r="C28" s="22"/>
      <c r="D28" s="3" t="s">
        <v>36</v>
      </c>
      <c r="E28" s="4">
        <f>SUM(E27)</f>
        <v>0</v>
      </c>
      <c r="F28" s="4">
        <f>SUM(F27)</f>
        <v>0</v>
      </c>
      <c r="G28" s="4">
        <f>SUM(G27)</f>
        <v>0</v>
      </c>
      <c r="H28" s="4">
        <f>SUM(H27)</f>
        <v>0</v>
      </c>
      <c r="I28" s="4">
        <f t="shared" si="0"/>
        <v>0</v>
      </c>
      <c r="J28" s="4" t="e">
        <f t="shared" si="4"/>
        <v>#DIV/0!</v>
      </c>
      <c r="K28" s="4" t="e">
        <f t="shared" si="1"/>
        <v>#DIV/0!</v>
      </c>
      <c r="L28" s="4">
        <f t="shared" si="2"/>
        <v>0</v>
      </c>
      <c r="M28" s="4" t="e">
        <f t="shared" si="3"/>
        <v>#DIV/0!</v>
      </c>
    </row>
    <row r="29" spans="1:13" s="5" customFormat="1" ht="31.5" hidden="1">
      <c r="A29" s="85"/>
      <c r="B29" s="78"/>
      <c r="C29" s="22"/>
      <c r="D29" s="3" t="s">
        <v>37</v>
      </c>
      <c r="E29" s="4">
        <f>E30-E25</f>
        <v>550791.2</v>
      </c>
      <c r="F29" s="4">
        <f>F30-F25</f>
        <v>1567523.5999999999</v>
      </c>
      <c r="G29" s="4">
        <f>G30-G25</f>
        <v>650835.5</v>
      </c>
      <c r="H29" s="4">
        <f>H30-H25</f>
        <v>525970.6000000001</v>
      </c>
      <c r="I29" s="4">
        <f t="shared" si="0"/>
        <v>-124864.8999999999</v>
      </c>
      <c r="J29" s="4">
        <f t="shared" si="4"/>
        <v>80.81467590504822</v>
      </c>
      <c r="K29" s="4">
        <f t="shared" si="1"/>
        <v>33.55423803507648</v>
      </c>
      <c r="L29" s="4">
        <f t="shared" si="2"/>
        <v>-24820.59999999986</v>
      </c>
      <c r="M29" s="4">
        <f t="shared" si="3"/>
        <v>95.4936462310945</v>
      </c>
    </row>
    <row r="30" spans="1:13" s="5" customFormat="1" ht="15.75">
      <c r="A30" s="84"/>
      <c r="B30" s="79"/>
      <c r="C30" s="22"/>
      <c r="D30" s="3" t="s">
        <v>38</v>
      </c>
      <c r="E30" s="4">
        <f>E26+E28</f>
        <v>550791.2</v>
      </c>
      <c r="F30" s="4">
        <f>F26+F28</f>
        <v>1567523.5999999999</v>
      </c>
      <c r="G30" s="4">
        <f>G26+G28</f>
        <v>650835.5</v>
      </c>
      <c r="H30" s="4">
        <f>H26+H28</f>
        <v>525970.6000000001</v>
      </c>
      <c r="I30" s="4">
        <f t="shared" si="0"/>
        <v>-124864.8999999999</v>
      </c>
      <c r="J30" s="4">
        <f t="shared" si="4"/>
        <v>80.81467590504822</v>
      </c>
      <c r="K30" s="4">
        <f t="shared" si="1"/>
        <v>33.55423803507648</v>
      </c>
      <c r="L30" s="4">
        <f t="shared" si="2"/>
        <v>-24820.59999999986</v>
      </c>
      <c r="M30" s="4">
        <f t="shared" si="3"/>
        <v>95.4936462310945</v>
      </c>
    </row>
    <row r="31" spans="1:13" ht="31.5" hidden="1">
      <c r="A31" s="83" t="s">
        <v>39</v>
      </c>
      <c r="B31" s="77" t="s">
        <v>40</v>
      </c>
      <c r="C31" s="21" t="s">
        <v>14</v>
      </c>
      <c r="D31" s="46" t="s">
        <v>15</v>
      </c>
      <c r="E31" s="34"/>
      <c r="F31" s="34"/>
      <c r="G31" s="34"/>
      <c r="H31" s="34"/>
      <c r="I31" s="34">
        <f t="shared" si="0"/>
        <v>0</v>
      </c>
      <c r="J31" s="34" t="e">
        <f t="shared" si="4"/>
        <v>#DIV/0!</v>
      </c>
      <c r="K31" s="34" t="e">
        <f t="shared" si="1"/>
        <v>#DIV/0!</v>
      </c>
      <c r="L31" s="34">
        <f t="shared" si="2"/>
        <v>0</v>
      </c>
      <c r="M31" s="34" t="e">
        <f t="shared" si="3"/>
        <v>#DIV/0!</v>
      </c>
    </row>
    <row r="32" spans="1:13" ht="31.5">
      <c r="A32" s="85"/>
      <c r="B32" s="78"/>
      <c r="C32" s="21" t="s">
        <v>212</v>
      </c>
      <c r="D32" s="32" t="s">
        <v>213</v>
      </c>
      <c r="E32" s="34">
        <v>2781</v>
      </c>
      <c r="F32" s="34">
        <v>8431.8</v>
      </c>
      <c r="G32" s="34">
        <v>2491.8</v>
      </c>
      <c r="H32" s="34">
        <v>4604.9</v>
      </c>
      <c r="I32" s="34">
        <f t="shared" si="0"/>
        <v>2113.0999999999995</v>
      </c>
      <c r="J32" s="34">
        <f t="shared" si="4"/>
        <v>184.8021510554619</v>
      </c>
      <c r="K32" s="34">
        <f t="shared" si="1"/>
        <v>54.61348703716882</v>
      </c>
      <c r="L32" s="34">
        <f t="shared" si="2"/>
        <v>1823.8999999999996</v>
      </c>
      <c r="M32" s="34">
        <f t="shared" si="3"/>
        <v>165.5843221862639</v>
      </c>
    </row>
    <row r="33" spans="1:13" ht="15.75">
      <c r="A33" s="85"/>
      <c r="B33" s="78"/>
      <c r="C33" s="21" t="s">
        <v>19</v>
      </c>
      <c r="D33" s="45" t="s">
        <v>20</v>
      </c>
      <c r="E33" s="34">
        <f>SUM(E34:E36)</f>
        <v>5</v>
      </c>
      <c r="F33" s="34">
        <f>SUM(F34:F36)</f>
        <v>0</v>
      </c>
      <c r="G33" s="34">
        <f>SUM(G34:G36)</f>
        <v>0</v>
      </c>
      <c r="H33" s="34">
        <f>SUM(H34:H36)</f>
        <v>2.5</v>
      </c>
      <c r="I33" s="34">
        <f t="shared" si="0"/>
        <v>2.5</v>
      </c>
      <c r="J33" s="34"/>
      <c r="K33" s="34"/>
      <c r="L33" s="34">
        <f t="shared" si="2"/>
        <v>-2.5</v>
      </c>
      <c r="M33" s="34">
        <f t="shared" si="3"/>
        <v>50</v>
      </c>
    </row>
    <row r="34" spans="1:13" ht="31.5" hidden="1">
      <c r="A34" s="85"/>
      <c r="B34" s="78"/>
      <c r="C34" s="20" t="s">
        <v>41</v>
      </c>
      <c r="D34" s="46" t="s">
        <v>42</v>
      </c>
      <c r="E34" s="34"/>
      <c r="F34" s="34"/>
      <c r="G34" s="34"/>
      <c r="H34" s="34"/>
      <c r="I34" s="34">
        <f t="shared" si="0"/>
        <v>0</v>
      </c>
      <c r="J34" s="34"/>
      <c r="K34" s="34"/>
      <c r="L34" s="34">
        <f t="shared" si="2"/>
        <v>0</v>
      </c>
      <c r="M34" s="34" t="e">
        <f t="shared" si="3"/>
        <v>#DIV/0!</v>
      </c>
    </row>
    <row r="35" spans="1:13" ht="47.25" hidden="1">
      <c r="A35" s="85"/>
      <c r="B35" s="78"/>
      <c r="C35" s="20" t="s">
        <v>43</v>
      </c>
      <c r="D35" s="48" t="s">
        <v>44</v>
      </c>
      <c r="E35" s="34"/>
      <c r="F35" s="34"/>
      <c r="G35" s="34"/>
      <c r="H35" s="34"/>
      <c r="I35" s="34">
        <f t="shared" si="0"/>
        <v>0</v>
      </c>
      <c r="J35" s="34"/>
      <c r="K35" s="34"/>
      <c r="L35" s="34">
        <f t="shared" si="2"/>
        <v>0</v>
      </c>
      <c r="M35" s="34" t="e">
        <f t="shared" si="3"/>
        <v>#DIV/0!</v>
      </c>
    </row>
    <row r="36" spans="1:13" ht="47.25" hidden="1">
      <c r="A36" s="85"/>
      <c r="B36" s="78"/>
      <c r="C36" s="20" t="s">
        <v>21</v>
      </c>
      <c r="D36" s="46" t="s">
        <v>22</v>
      </c>
      <c r="E36" s="34">
        <v>5</v>
      </c>
      <c r="F36" s="34"/>
      <c r="G36" s="34"/>
      <c r="H36" s="34">
        <v>2.5</v>
      </c>
      <c r="I36" s="34">
        <f t="shared" si="0"/>
        <v>2.5</v>
      </c>
      <c r="J36" s="34"/>
      <c r="K36" s="34"/>
      <c r="L36" s="34">
        <f t="shared" si="2"/>
        <v>-2.5</v>
      </c>
      <c r="M36" s="34">
        <f t="shared" si="3"/>
        <v>50</v>
      </c>
    </row>
    <row r="37" spans="1:13" ht="15.75">
      <c r="A37" s="85"/>
      <c r="B37" s="78"/>
      <c r="C37" s="21" t="s">
        <v>23</v>
      </c>
      <c r="D37" s="45" t="s">
        <v>24</v>
      </c>
      <c r="E37" s="34">
        <v>128.4</v>
      </c>
      <c r="F37" s="34"/>
      <c r="G37" s="34"/>
      <c r="H37" s="34">
        <v>-526.9</v>
      </c>
      <c r="I37" s="34">
        <f t="shared" si="0"/>
        <v>-526.9</v>
      </c>
      <c r="J37" s="34"/>
      <c r="K37" s="34"/>
      <c r="L37" s="34">
        <f t="shared" si="2"/>
        <v>-655.3</v>
      </c>
      <c r="M37" s="34">
        <f t="shared" si="3"/>
        <v>-410.3582554517134</v>
      </c>
    </row>
    <row r="38" spans="1:13" ht="15.75" hidden="1">
      <c r="A38" s="85"/>
      <c r="B38" s="78"/>
      <c r="C38" s="21" t="s">
        <v>25</v>
      </c>
      <c r="D38" s="45" t="s">
        <v>26</v>
      </c>
      <c r="E38" s="34"/>
      <c r="F38" s="34"/>
      <c r="G38" s="34"/>
      <c r="H38" s="34"/>
      <c r="I38" s="34">
        <f t="shared" si="0"/>
        <v>0</v>
      </c>
      <c r="J38" s="34" t="e">
        <f t="shared" si="4"/>
        <v>#DIV/0!</v>
      </c>
      <c r="K38" s="34" t="e">
        <f t="shared" si="1"/>
        <v>#DIV/0!</v>
      </c>
      <c r="L38" s="34">
        <f t="shared" si="2"/>
        <v>0</v>
      </c>
      <c r="M38" s="34" t="e">
        <f t="shared" si="3"/>
        <v>#DIV/0!</v>
      </c>
    </row>
    <row r="39" spans="1:13" ht="31.5">
      <c r="A39" s="85"/>
      <c r="B39" s="78"/>
      <c r="C39" s="21" t="s">
        <v>45</v>
      </c>
      <c r="D39" s="45" t="s">
        <v>46</v>
      </c>
      <c r="E39" s="34"/>
      <c r="F39" s="34">
        <v>200714.5</v>
      </c>
      <c r="G39" s="34">
        <v>100357.2</v>
      </c>
      <c r="H39" s="34">
        <v>100357.2</v>
      </c>
      <c r="I39" s="34">
        <f t="shared" si="0"/>
        <v>0</v>
      </c>
      <c r="J39" s="34">
        <f t="shared" si="4"/>
        <v>100</v>
      </c>
      <c r="K39" s="34">
        <f t="shared" si="1"/>
        <v>49.99997508899456</v>
      </c>
      <c r="L39" s="34">
        <f t="shared" si="2"/>
        <v>100357.2</v>
      </c>
      <c r="M39" s="34"/>
    </row>
    <row r="40" spans="1:13" ht="15.75">
      <c r="A40" s="85"/>
      <c r="B40" s="78"/>
      <c r="C40" s="21" t="s">
        <v>28</v>
      </c>
      <c r="D40" s="45" t="s">
        <v>47</v>
      </c>
      <c r="E40" s="34"/>
      <c r="F40" s="34">
        <v>241.6</v>
      </c>
      <c r="G40" s="34"/>
      <c r="H40" s="34"/>
      <c r="I40" s="34">
        <f t="shared" si="0"/>
        <v>0</v>
      </c>
      <c r="J40" s="34"/>
      <c r="K40" s="34">
        <f t="shared" si="1"/>
        <v>0</v>
      </c>
      <c r="L40" s="34">
        <f t="shared" si="2"/>
        <v>0</v>
      </c>
      <c r="M40" s="34"/>
    </row>
    <row r="41" spans="1:13" ht="15.75" hidden="1">
      <c r="A41" s="85"/>
      <c r="B41" s="78"/>
      <c r="C41" s="21" t="s">
        <v>30</v>
      </c>
      <c r="D41" s="45" t="s">
        <v>31</v>
      </c>
      <c r="E41" s="34"/>
      <c r="F41" s="34"/>
      <c r="G41" s="34"/>
      <c r="H41" s="34"/>
      <c r="I41" s="34">
        <f t="shared" si="0"/>
        <v>0</v>
      </c>
      <c r="J41" s="34" t="e">
        <f t="shared" si="4"/>
        <v>#DIV/0!</v>
      </c>
      <c r="K41" s="34" t="e">
        <f t="shared" si="1"/>
        <v>#DIV/0!</v>
      </c>
      <c r="L41" s="34">
        <f t="shared" si="2"/>
        <v>0</v>
      </c>
      <c r="M41" s="34" t="e">
        <f t="shared" si="3"/>
        <v>#DIV/0!</v>
      </c>
    </row>
    <row r="42" spans="1:13" ht="15.75" hidden="1">
      <c r="A42" s="85"/>
      <c r="B42" s="78"/>
      <c r="C42" s="21" t="s">
        <v>48</v>
      </c>
      <c r="D42" s="46" t="s">
        <v>49</v>
      </c>
      <c r="E42" s="34"/>
      <c r="F42" s="34"/>
      <c r="G42" s="34"/>
      <c r="H42" s="34"/>
      <c r="I42" s="34">
        <f t="shared" si="0"/>
        <v>0</v>
      </c>
      <c r="J42" s="34" t="e">
        <f t="shared" si="4"/>
        <v>#DIV/0!</v>
      </c>
      <c r="K42" s="34" t="e">
        <f t="shared" si="1"/>
        <v>#DIV/0!</v>
      </c>
      <c r="L42" s="34">
        <f t="shared" si="2"/>
        <v>0</v>
      </c>
      <c r="M42" s="34" t="e">
        <f t="shared" si="3"/>
        <v>#DIV/0!</v>
      </c>
    </row>
    <row r="43" spans="1:13" ht="15.75" hidden="1">
      <c r="A43" s="85"/>
      <c r="B43" s="78"/>
      <c r="C43" s="21" t="s">
        <v>32</v>
      </c>
      <c r="D43" s="45" t="s">
        <v>27</v>
      </c>
      <c r="E43" s="34"/>
      <c r="F43" s="34"/>
      <c r="G43" s="34"/>
      <c r="H43" s="34"/>
      <c r="I43" s="34">
        <f t="shared" si="0"/>
        <v>0</v>
      </c>
      <c r="J43" s="34" t="e">
        <f t="shared" si="4"/>
        <v>#DIV/0!</v>
      </c>
      <c r="K43" s="34" t="e">
        <f t="shared" si="1"/>
        <v>#DIV/0!</v>
      </c>
      <c r="L43" s="34">
        <f t="shared" si="2"/>
        <v>0</v>
      </c>
      <c r="M43" s="34" t="e">
        <f t="shared" si="3"/>
        <v>#DIV/0!</v>
      </c>
    </row>
    <row r="44" spans="1:13" s="5" customFormat="1" ht="15.75">
      <c r="A44" s="85"/>
      <c r="B44" s="78"/>
      <c r="C44" s="23"/>
      <c r="D44" s="3" t="s">
        <v>33</v>
      </c>
      <c r="E44" s="4">
        <f>SUM(E31:E33,E37:E43)</f>
        <v>2914.4</v>
      </c>
      <c r="F44" s="4">
        <f>SUM(F31:F33,F37:F43)</f>
        <v>209387.9</v>
      </c>
      <c r="G44" s="4">
        <f>SUM(G31:G33,G37:G43)</f>
        <v>102849</v>
      </c>
      <c r="H44" s="4">
        <f>SUM(H31:H33,H37:H43)</f>
        <v>104437.7</v>
      </c>
      <c r="I44" s="4">
        <f t="shared" si="0"/>
        <v>1588.699999999997</v>
      </c>
      <c r="J44" s="4">
        <f t="shared" si="4"/>
        <v>101.54469173253993</v>
      </c>
      <c r="K44" s="4">
        <f t="shared" si="1"/>
        <v>49.87761948039978</v>
      </c>
      <c r="L44" s="4">
        <f t="shared" si="2"/>
        <v>101523.3</v>
      </c>
      <c r="M44" s="4">
        <f t="shared" si="3"/>
        <v>3583.506038978863</v>
      </c>
    </row>
    <row r="45" spans="1:13" s="5" customFormat="1" ht="47.25">
      <c r="A45" s="85"/>
      <c r="B45" s="78"/>
      <c r="C45" s="21" t="s">
        <v>194</v>
      </c>
      <c r="D45" s="50" t="s">
        <v>195</v>
      </c>
      <c r="E45" s="34">
        <v>2.7</v>
      </c>
      <c r="F45" s="4"/>
      <c r="G45" s="4"/>
      <c r="H45" s="34">
        <v>0.4</v>
      </c>
      <c r="I45" s="34">
        <f t="shared" si="0"/>
        <v>0.4</v>
      </c>
      <c r="J45" s="34"/>
      <c r="K45" s="34"/>
      <c r="L45" s="34">
        <f t="shared" si="2"/>
        <v>-2.3000000000000003</v>
      </c>
      <c r="M45" s="34">
        <f t="shared" si="3"/>
        <v>14.814814814814813</v>
      </c>
    </row>
    <row r="46" spans="1:13" ht="110.25">
      <c r="A46" s="85"/>
      <c r="B46" s="78"/>
      <c r="C46" s="24" t="s">
        <v>50</v>
      </c>
      <c r="D46" s="50" t="s">
        <v>51</v>
      </c>
      <c r="E46" s="34">
        <v>495.2</v>
      </c>
      <c r="F46" s="34">
        <v>865</v>
      </c>
      <c r="G46" s="34">
        <v>420</v>
      </c>
      <c r="H46" s="34">
        <v>559.5</v>
      </c>
      <c r="I46" s="34">
        <f t="shared" si="0"/>
        <v>139.5</v>
      </c>
      <c r="J46" s="34">
        <f t="shared" si="4"/>
        <v>133.2142857142857</v>
      </c>
      <c r="K46" s="34">
        <f t="shared" si="1"/>
        <v>64.68208092485548</v>
      </c>
      <c r="L46" s="34">
        <f t="shared" si="2"/>
        <v>64.30000000000001</v>
      </c>
      <c r="M46" s="34">
        <f t="shared" si="3"/>
        <v>112.98465266558966</v>
      </c>
    </row>
    <row r="47" spans="1:13" ht="15.75">
      <c r="A47" s="85"/>
      <c r="B47" s="78"/>
      <c r="C47" s="21" t="s">
        <v>52</v>
      </c>
      <c r="D47" s="49" t="s">
        <v>53</v>
      </c>
      <c r="E47" s="51">
        <v>165.8</v>
      </c>
      <c r="F47" s="6"/>
      <c r="G47" s="6"/>
      <c r="H47" s="51">
        <v>2.3</v>
      </c>
      <c r="I47" s="51">
        <f t="shared" si="0"/>
        <v>2.3</v>
      </c>
      <c r="J47" s="51"/>
      <c r="K47" s="51"/>
      <c r="L47" s="51">
        <f t="shared" si="2"/>
        <v>-163.5</v>
      </c>
      <c r="M47" s="51">
        <f t="shared" si="3"/>
        <v>1.387213510253317</v>
      </c>
    </row>
    <row r="48" spans="1:13" ht="15.75">
      <c r="A48" s="85"/>
      <c r="B48" s="78"/>
      <c r="C48" s="21" t="s">
        <v>19</v>
      </c>
      <c r="D48" s="45" t="s">
        <v>20</v>
      </c>
      <c r="E48" s="34">
        <f>SUM(E49:E49)</f>
        <v>73</v>
      </c>
      <c r="F48" s="34">
        <f>SUM(F49:F49)</f>
        <v>86.4</v>
      </c>
      <c r="G48" s="34">
        <f>SUM(G49:G49)</f>
        <v>30</v>
      </c>
      <c r="H48" s="34">
        <f>SUM(H49:H51)</f>
        <v>238</v>
      </c>
      <c r="I48" s="34">
        <f t="shared" si="0"/>
        <v>208</v>
      </c>
      <c r="J48" s="34">
        <f t="shared" si="4"/>
        <v>793.3333333333334</v>
      </c>
      <c r="K48" s="34">
        <f t="shared" si="1"/>
        <v>275.46296296296293</v>
      </c>
      <c r="L48" s="34">
        <f t="shared" si="2"/>
        <v>165</v>
      </c>
      <c r="M48" s="34">
        <f t="shared" si="3"/>
        <v>326.027397260274</v>
      </c>
    </row>
    <row r="49" spans="1:13" ht="63" hidden="1">
      <c r="A49" s="85"/>
      <c r="B49" s="78"/>
      <c r="C49" s="21" t="s">
        <v>54</v>
      </c>
      <c r="D49" s="52" t="s">
        <v>55</v>
      </c>
      <c r="E49" s="34">
        <v>73</v>
      </c>
      <c r="F49" s="34">
        <v>86.4</v>
      </c>
      <c r="G49" s="34">
        <v>30</v>
      </c>
      <c r="H49" s="34">
        <v>138</v>
      </c>
      <c r="I49" s="34">
        <f t="shared" si="0"/>
        <v>108</v>
      </c>
      <c r="J49" s="34">
        <f t="shared" si="4"/>
        <v>459.99999999999994</v>
      </c>
      <c r="K49" s="34">
        <f t="shared" si="1"/>
        <v>159.7222222222222</v>
      </c>
      <c r="L49" s="34">
        <f t="shared" si="2"/>
        <v>65</v>
      </c>
      <c r="M49" s="34">
        <f t="shared" si="3"/>
        <v>189.04109589041096</v>
      </c>
    </row>
    <row r="50" spans="1:13" ht="47.25" hidden="1">
      <c r="A50" s="85"/>
      <c r="B50" s="78"/>
      <c r="C50" s="21" t="s">
        <v>214</v>
      </c>
      <c r="D50" s="52" t="s">
        <v>215</v>
      </c>
      <c r="E50" s="34"/>
      <c r="F50" s="34"/>
      <c r="G50" s="34"/>
      <c r="H50" s="34">
        <v>100</v>
      </c>
      <c r="I50" s="34">
        <f t="shared" si="0"/>
        <v>100</v>
      </c>
      <c r="J50" s="34" t="e">
        <f t="shared" si="4"/>
        <v>#DIV/0!</v>
      </c>
      <c r="K50" s="34" t="e">
        <f t="shared" si="1"/>
        <v>#DIV/0!</v>
      </c>
      <c r="L50" s="34">
        <f t="shared" si="2"/>
        <v>100</v>
      </c>
      <c r="M50" s="34" t="e">
        <f t="shared" si="3"/>
        <v>#DIV/0!</v>
      </c>
    </row>
    <row r="51" spans="1:13" ht="78.75" hidden="1">
      <c r="A51" s="85"/>
      <c r="B51" s="78"/>
      <c r="C51" s="21" t="s">
        <v>207</v>
      </c>
      <c r="D51" s="52" t="s">
        <v>208</v>
      </c>
      <c r="E51" s="34"/>
      <c r="F51" s="34"/>
      <c r="G51" s="34"/>
      <c r="H51" s="34"/>
      <c r="I51" s="34">
        <f t="shared" si="0"/>
        <v>0</v>
      </c>
      <c r="J51" s="34" t="e">
        <f t="shared" si="4"/>
        <v>#DIV/0!</v>
      </c>
      <c r="K51" s="34" t="e">
        <f t="shared" si="1"/>
        <v>#DIV/0!</v>
      </c>
      <c r="L51" s="34">
        <f t="shared" si="2"/>
        <v>0</v>
      </c>
      <c r="M51" s="34" t="e">
        <f t="shared" si="3"/>
        <v>#DIV/0!</v>
      </c>
    </row>
    <row r="52" spans="1:13" s="5" customFormat="1" ht="15.75">
      <c r="A52" s="85"/>
      <c r="B52" s="78"/>
      <c r="C52" s="23"/>
      <c r="D52" s="3" t="s">
        <v>36</v>
      </c>
      <c r="E52" s="6">
        <f>SUM(E45:E48)</f>
        <v>736.7</v>
      </c>
      <c r="F52" s="6">
        <f>SUM(F45:F48)</f>
        <v>951.4</v>
      </c>
      <c r="G52" s="6">
        <f>SUM(G45:G48)</f>
        <v>450</v>
      </c>
      <c r="H52" s="6">
        <f>SUM(H45:H48)</f>
        <v>800.1999999999999</v>
      </c>
      <c r="I52" s="6">
        <f t="shared" si="0"/>
        <v>350.19999999999993</v>
      </c>
      <c r="J52" s="6">
        <f t="shared" si="4"/>
        <v>177.82222222222222</v>
      </c>
      <c r="K52" s="6">
        <f t="shared" si="1"/>
        <v>84.10763085978557</v>
      </c>
      <c r="L52" s="6">
        <f t="shared" si="2"/>
        <v>63.499999999999886</v>
      </c>
      <c r="M52" s="6">
        <f t="shared" si="3"/>
        <v>108.61951947875662</v>
      </c>
    </row>
    <row r="53" spans="1:13" s="5" customFormat="1" ht="31.5" hidden="1">
      <c r="A53" s="85"/>
      <c r="B53" s="78"/>
      <c r="C53" s="23"/>
      <c r="D53" s="3" t="s">
        <v>37</v>
      </c>
      <c r="E53" s="6">
        <f>E54-E43</f>
        <v>3651.1000000000004</v>
      </c>
      <c r="F53" s="6">
        <f>F54-F43</f>
        <v>210339.3</v>
      </c>
      <c r="G53" s="6">
        <f>G54-G43</f>
        <v>103299</v>
      </c>
      <c r="H53" s="6">
        <f>H54-H43</f>
        <v>105237.9</v>
      </c>
      <c r="I53" s="6">
        <f t="shared" si="0"/>
        <v>1938.8999999999942</v>
      </c>
      <c r="J53" s="6">
        <f t="shared" si="4"/>
        <v>101.87697847994657</v>
      </c>
      <c r="K53" s="6">
        <f t="shared" si="1"/>
        <v>50.03244757399117</v>
      </c>
      <c r="L53" s="6">
        <f t="shared" si="2"/>
        <v>101586.79999999999</v>
      </c>
      <c r="M53" s="6">
        <f t="shared" si="3"/>
        <v>2882.3614801018866</v>
      </c>
    </row>
    <row r="54" spans="1:13" s="5" customFormat="1" ht="15.75">
      <c r="A54" s="84"/>
      <c r="B54" s="79"/>
      <c r="C54" s="23"/>
      <c r="D54" s="3" t="s">
        <v>56</v>
      </c>
      <c r="E54" s="4">
        <f>E44+E52</f>
        <v>3651.1000000000004</v>
      </c>
      <c r="F54" s="4">
        <f>F44+F52</f>
        <v>210339.3</v>
      </c>
      <c r="G54" s="4">
        <f>G44+G52</f>
        <v>103299</v>
      </c>
      <c r="H54" s="4">
        <f>H44+H52</f>
        <v>105237.9</v>
      </c>
      <c r="I54" s="4">
        <f t="shared" si="0"/>
        <v>1938.8999999999942</v>
      </c>
      <c r="J54" s="4">
        <f t="shared" si="4"/>
        <v>101.87697847994657</v>
      </c>
      <c r="K54" s="4">
        <f t="shared" si="1"/>
        <v>50.03244757399117</v>
      </c>
      <c r="L54" s="4">
        <f t="shared" si="2"/>
        <v>101586.79999999999</v>
      </c>
      <c r="M54" s="4">
        <f t="shared" si="3"/>
        <v>2882.3614801018866</v>
      </c>
    </row>
    <row r="55" spans="1:13" ht="63" customHeight="1" hidden="1">
      <c r="A55" s="83" t="s">
        <v>200</v>
      </c>
      <c r="B55" s="77" t="s">
        <v>199</v>
      </c>
      <c r="C55" s="20" t="s">
        <v>8</v>
      </c>
      <c r="D55" s="43" t="s">
        <v>9</v>
      </c>
      <c r="E55" s="51"/>
      <c r="F55" s="34"/>
      <c r="G55" s="51"/>
      <c r="H55" s="51"/>
      <c r="I55" s="51">
        <f t="shared" si="0"/>
        <v>0</v>
      </c>
      <c r="J55" s="51" t="e">
        <f t="shared" si="4"/>
        <v>#DIV/0!</v>
      </c>
      <c r="K55" s="51" t="e">
        <f t="shared" si="1"/>
        <v>#DIV/0!</v>
      </c>
      <c r="L55" s="51">
        <f t="shared" si="2"/>
        <v>0</v>
      </c>
      <c r="M55" s="51" t="e">
        <f t="shared" si="3"/>
        <v>#DIV/0!</v>
      </c>
    </row>
    <row r="56" spans="1:13" ht="31.5">
      <c r="A56" s="85"/>
      <c r="B56" s="78"/>
      <c r="C56" s="21" t="s">
        <v>218</v>
      </c>
      <c r="D56" s="32" t="s">
        <v>219</v>
      </c>
      <c r="E56" s="51"/>
      <c r="F56" s="51">
        <v>130</v>
      </c>
      <c r="G56" s="51">
        <v>48</v>
      </c>
      <c r="H56" s="51">
        <v>82.3</v>
      </c>
      <c r="I56" s="51">
        <f t="shared" si="0"/>
        <v>34.3</v>
      </c>
      <c r="J56" s="51">
        <f t="shared" si="4"/>
        <v>171.45833333333334</v>
      </c>
      <c r="K56" s="51">
        <f t="shared" si="1"/>
        <v>63.30769230769231</v>
      </c>
      <c r="L56" s="51">
        <f t="shared" si="2"/>
        <v>82.3</v>
      </c>
      <c r="M56" s="51"/>
    </row>
    <row r="57" spans="1:13" ht="31.5">
      <c r="A57" s="85"/>
      <c r="B57" s="78"/>
      <c r="C57" s="21" t="s">
        <v>212</v>
      </c>
      <c r="D57" s="32" t="s">
        <v>213</v>
      </c>
      <c r="E57" s="51">
        <v>262.4</v>
      </c>
      <c r="F57" s="51"/>
      <c r="G57" s="51"/>
      <c r="H57" s="51">
        <v>147.3</v>
      </c>
      <c r="I57" s="51">
        <f t="shared" si="0"/>
        <v>147.3</v>
      </c>
      <c r="J57" s="51"/>
      <c r="K57" s="51"/>
      <c r="L57" s="51">
        <f t="shared" si="2"/>
        <v>-115.09999999999997</v>
      </c>
      <c r="M57" s="51">
        <f t="shared" si="3"/>
        <v>56.13567073170732</v>
      </c>
    </row>
    <row r="58" spans="1:13" ht="47.25" hidden="1">
      <c r="A58" s="85"/>
      <c r="B58" s="78"/>
      <c r="C58" s="65" t="s">
        <v>230</v>
      </c>
      <c r="D58" s="46" t="s">
        <v>18</v>
      </c>
      <c r="E58" s="51"/>
      <c r="F58" s="51"/>
      <c r="G58" s="51"/>
      <c r="H58" s="51"/>
      <c r="I58" s="51">
        <f t="shared" si="0"/>
        <v>0</v>
      </c>
      <c r="J58" s="51"/>
      <c r="K58" s="51"/>
      <c r="L58" s="51">
        <f t="shared" si="2"/>
        <v>0</v>
      </c>
      <c r="M58" s="51" t="e">
        <f t="shared" si="3"/>
        <v>#DIV/0!</v>
      </c>
    </row>
    <row r="59" spans="1:13" ht="15.75">
      <c r="A59" s="85"/>
      <c r="B59" s="78"/>
      <c r="C59" s="21" t="s">
        <v>19</v>
      </c>
      <c r="D59" s="45" t="s">
        <v>20</v>
      </c>
      <c r="E59" s="34">
        <f>E60</f>
        <v>301.5</v>
      </c>
      <c r="F59" s="34">
        <f>F60</f>
        <v>0</v>
      </c>
      <c r="G59" s="34">
        <f>G60</f>
        <v>0</v>
      </c>
      <c r="H59" s="34">
        <f>H60</f>
        <v>6.1</v>
      </c>
      <c r="I59" s="34">
        <f t="shared" si="0"/>
        <v>6.1</v>
      </c>
      <c r="J59" s="34"/>
      <c r="K59" s="34"/>
      <c r="L59" s="34">
        <f t="shared" si="2"/>
        <v>-295.4</v>
      </c>
      <c r="M59" s="34">
        <f t="shared" si="3"/>
        <v>2.023217247097844</v>
      </c>
    </row>
    <row r="60" spans="1:13" ht="47.25" customHeight="1" hidden="1">
      <c r="A60" s="85"/>
      <c r="B60" s="78"/>
      <c r="C60" s="20" t="s">
        <v>21</v>
      </c>
      <c r="D60" s="46" t="s">
        <v>22</v>
      </c>
      <c r="E60" s="34">
        <f>214.6+86.9</f>
        <v>301.5</v>
      </c>
      <c r="F60" s="34"/>
      <c r="G60" s="34"/>
      <c r="H60" s="34">
        <v>6.1</v>
      </c>
      <c r="I60" s="34">
        <f t="shared" si="0"/>
        <v>6.1</v>
      </c>
      <c r="J60" s="34"/>
      <c r="K60" s="34"/>
      <c r="L60" s="34">
        <f t="shared" si="2"/>
        <v>-295.4</v>
      </c>
      <c r="M60" s="34">
        <f t="shared" si="3"/>
        <v>2.023217247097844</v>
      </c>
    </row>
    <row r="61" spans="1:13" ht="15.75">
      <c r="A61" s="85"/>
      <c r="B61" s="78"/>
      <c r="C61" s="21" t="s">
        <v>23</v>
      </c>
      <c r="D61" s="45" t="s">
        <v>24</v>
      </c>
      <c r="E61" s="51"/>
      <c r="F61" s="51"/>
      <c r="G61" s="51"/>
      <c r="H61" s="51">
        <v>30</v>
      </c>
      <c r="I61" s="51">
        <f t="shared" si="0"/>
        <v>30</v>
      </c>
      <c r="J61" s="51"/>
      <c r="K61" s="51"/>
      <c r="L61" s="51">
        <f t="shared" si="2"/>
        <v>30</v>
      </c>
      <c r="M61" s="51"/>
    </row>
    <row r="62" spans="1:13" ht="15.75" hidden="1">
      <c r="A62" s="85"/>
      <c r="B62" s="78"/>
      <c r="C62" s="21" t="s">
        <v>30</v>
      </c>
      <c r="D62" s="45" t="s">
        <v>31</v>
      </c>
      <c r="E62" s="51"/>
      <c r="F62" s="51"/>
      <c r="G62" s="51"/>
      <c r="H62" s="51"/>
      <c r="I62" s="51">
        <f t="shared" si="0"/>
        <v>0</v>
      </c>
      <c r="J62" s="51" t="e">
        <f t="shared" si="4"/>
        <v>#DIV/0!</v>
      </c>
      <c r="K62" s="51" t="e">
        <f t="shared" si="1"/>
        <v>#DIV/0!</v>
      </c>
      <c r="L62" s="51">
        <f t="shared" si="2"/>
        <v>0</v>
      </c>
      <c r="M62" s="51" t="e">
        <f t="shared" si="3"/>
        <v>#DIV/0!</v>
      </c>
    </row>
    <row r="63" spans="1:13" ht="15.75" customHeight="1" hidden="1">
      <c r="A63" s="85"/>
      <c r="B63" s="78"/>
      <c r="C63" s="21" t="s">
        <v>57</v>
      </c>
      <c r="D63" s="45" t="s">
        <v>58</v>
      </c>
      <c r="E63" s="34"/>
      <c r="F63" s="51"/>
      <c r="G63" s="34"/>
      <c r="H63" s="34"/>
      <c r="I63" s="34">
        <f t="shared" si="0"/>
        <v>0</v>
      </c>
      <c r="J63" s="34" t="e">
        <f t="shared" si="4"/>
        <v>#DIV/0!</v>
      </c>
      <c r="K63" s="34" t="e">
        <f t="shared" si="1"/>
        <v>#DIV/0!</v>
      </c>
      <c r="L63" s="34">
        <f t="shared" si="2"/>
        <v>0</v>
      </c>
      <c r="M63" s="34" t="e">
        <f t="shared" si="3"/>
        <v>#DIV/0!</v>
      </c>
    </row>
    <row r="64" spans="1:13" ht="15.75" hidden="1">
      <c r="A64" s="85"/>
      <c r="B64" s="78"/>
      <c r="C64" s="21" t="s">
        <v>32</v>
      </c>
      <c r="D64" s="45" t="s">
        <v>27</v>
      </c>
      <c r="E64" s="34"/>
      <c r="F64" s="51"/>
      <c r="G64" s="34"/>
      <c r="H64" s="34"/>
      <c r="I64" s="34">
        <f t="shared" si="0"/>
        <v>0</v>
      </c>
      <c r="J64" s="34" t="e">
        <f t="shared" si="4"/>
        <v>#DIV/0!</v>
      </c>
      <c r="K64" s="34" t="e">
        <f t="shared" si="1"/>
        <v>#DIV/0!</v>
      </c>
      <c r="L64" s="34">
        <f t="shared" si="2"/>
        <v>0</v>
      </c>
      <c r="M64" s="34" t="e">
        <f t="shared" si="3"/>
        <v>#DIV/0!</v>
      </c>
    </row>
    <row r="65" spans="1:13" s="5" customFormat="1" ht="15.75">
      <c r="A65" s="85"/>
      <c r="B65" s="78"/>
      <c r="C65" s="22"/>
      <c r="D65" s="3" t="s">
        <v>33</v>
      </c>
      <c r="E65" s="4">
        <f>SUM(E55:E59,E61:E64)</f>
        <v>563.9</v>
      </c>
      <c r="F65" s="4">
        <f>SUM(F55:F59,F61:F64)</f>
        <v>130</v>
      </c>
      <c r="G65" s="4">
        <f>SUM(G55:G59,G61:G64)</f>
        <v>48</v>
      </c>
      <c r="H65" s="4">
        <f>SUM(H55:H59,H61:H64)</f>
        <v>265.70000000000005</v>
      </c>
      <c r="I65" s="4">
        <f t="shared" si="0"/>
        <v>217.70000000000005</v>
      </c>
      <c r="J65" s="4">
        <f t="shared" si="4"/>
        <v>553.5416666666667</v>
      </c>
      <c r="K65" s="4">
        <f t="shared" si="1"/>
        <v>204.38461538461544</v>
      </c>
      <c r="L65" s="4">
        <f t="shared" si="2"/>
        <v>-298.19999999999993</v>
      </c>
      <c r="M65" s="4">
        <f t="shared" si="3"/>
        <v>47.11828338357866</v>
      </c>
    </row>
    <row r="66" spans="1:13" ht="15.75">
      <c r="A66" s="85"/>
      <c r="B66" s="78"/>
      <c r="C66" s="21" t="s">
        <v>19</v>
      </c>
      <c r="D66" s="45" t="s">
        <v>20</v>
      </c>
      <c r="E66" s="34">
        <f>E67</f>
        <v>1452.1</v>
      </c>
      <c r="F66" s="34">
        <f>F67</f>
        <v>2000</v>
      </c>
      <c r="G66" s="34">
        <f>G67</f>
        <v>920</v>
      </c>
      <c r="H66" s="34">
        <f>H67</f>
        <v>956</v>
      </c>
      <c r="I66" s="34">
        <f t="shared" si="0"/>
        <v>36</v>
      </c>
      <c r="J66" s="34">
        <f t="shared" si="4"/>
        <v>103.91304347826087</v>
      </c>
      <c r="K66" s="34">
        <f t="shared" si="1"/>
        <v>47.8</v>
      </c>
      <c r="L66" s="34">
        <f t="shared" si="2"/>
        <v>-496.0999999999999</v>
      </c>
      <c r="M66" s="34">
        <f t="shared" si="3"/>
        <v>65.83568624750362</v>
      </c>
    </row>
    <row r="67" spans="1:13" ht="47.25" customHeight="1" hidden="1">
      <c r="A67" s="85"/>
      <c r="B67" s="78"/>
      <c r="C67" s="20" t="s">
        <v>21</v>
      </c>
      <c r="D67" s="46" t="s">
        <v>22</v>
      </c>
      <c r="E67" s="34">
        <v>1452.1</v>
      </c>
      <c r="F67" s="34">
        <v>2000</v>
      </c>
      <c r="G67" s="34">
        <v>920</v>
      </c>
      <c r="H67" s="34">
        <v>956</v>
      </c>
      <c r="I67" s="34">
        <f t="shared" si="0"/>
        <v>36</v>
      </c>
      <c r="J67" s="34">
        <f t="shared" si="4"/>
        <v>103.91304347826087</v>
      </c>
      <c r="K67" s="34">
        <f t="shared" si="1"/>
        <v>47.8</v>
      </c>
      <c r="L67" s="34">
        <f t="shared" si="2"/>
        <v>-496.0999999999999</v>
      </c>
      <c r="M67" s="34">
        <f t="shared" si="3"/>
        <v>65.83568624750362</v>
      </c>
    </row>
    <row r="68" spans="1:13" s="5" customFormat="1" ht="15.75">
      <c r="A68" s="85"/>
      <c r="B68" s="78"/>
      <c r="C68" s="22"/>
      <c r="D68" s="3" t="s">
        <v>36</v>
      </c>
      <c r="E68" s="4">
        <f>SUM(E66)</f>
        <v>1452.1</v>
      </c>
      <c r="F68" s="4">
        <f>SUM(F66)</f>
        <v>2000</v>
      </c>
      <c r="G68" s="4">
        <f>SUM(G66)</f>
        <v>920</v>
      </c>
      <c r="H68" s="4">
        <f>SUM(H66)</f>
        <v>956</v>
      </c>
      <c r="I68" s="4">
        <f t="shared" si="0"/>
        <v>36</v>
      </c>
      <c r="J68" s="4">
        <f t="shared" si="4"/>
        <v>103.91304347826087</v>
      </c>
      <c r="K68" s="4">
        <f t="shared" si="1"/>
        <v>47.8</v>
      </c>
      <c r="L68" s="4">
        <f t="shared" si="2"/>
        <v>-496.0999999999999</v>
      </c>
      <c r="M68" s="4">
        <f t="shared" si="3"/>
        <v>65.83568624750362</v>
      </c>
    </row>
    <row r="69" spans="1:13" s="5" customFormat="1" ht="31.5" hidden="1">
      <c r="A69" s="85"/>
      <c r="B69" s="78"/>
      <c r="C69" s="22"/>
      <c r="D69" s="3" t="s">
        <v>37</v>
      </c>
      <c r="E69" s="4">
        <f>E70-E64</f>
        <v>2016</v>
      </c>
      <c r="F69" s="4">
        <f>F70-F64</f>
        <v>2130</v>
      </c>
      <c r="G69" s="4">
        <f>G70-G64</f>
        <v>968</v>
      </c>
      <c r="H69" s="4">
        <f>H70-H64</f>
        <v>1221.7</v>
      </c>
      <c r="I69" s="4">
        <f t="shared" si="0"/>
        <v>253.70000000000005</v>
      </c>
      <c r="J69" s="4">
        <f t="shared" si="4"/>
        <v>126.2086776859504</v>
      </c>
      <c r="K69" s="4">
        <f t="shared" si="1"/>
        <v>57.356807511737095</v>
      </c>
      <c r="L69" s="4">
        <f t="shared" si="2"/>
        <v>-794.3</v>
      </c>
      <c r="M69" s="4">
        <f t="shared" si="3"/>
        <v>60.60019841269841</v>
      </c>
    </row>
    <row r="70" spans="1:13" s="5" customFormat="1" ht="15.75">
      <c r="A70" s="84"/>
      <c r="B70" s="79"/>
      <c r="C70" s="22"/>
      <c r="D70" s="3" t="s">
        <v>56</v>
      </c>
      <c r="E70" s="4">
        <f>E65+E68</f>
        <v>2016</v>
      </c>
      <c r="F70" s="4">
        <f>F65+F68</f>
        <v>2130</v>
      </c>
      <c r="G70" s="4">
        <f>G65+G68</f>
        <v>968</v>
      </c>
      <c r="H70" s="4">
        <f>H65+H68</f>
        <v>1221.7</v>
      </c>
      <c r="I70" s="4">
        <f t="shared" si="0"/>
        <v>253.70000000000005</v>
      </c>
      <c r="J70" s="4">
        <f t="shared" si="4"/>
        <v>126.2086776859504</v>
      </c>
      <c r="K70" s="4">
        <f t="shared" si="1"/>
        <v>57.356807511737095</v>
      </c>
      <c r="L70" s="4">
        <f t="shared" si="2"/>
        <v>-794.3</v>
      </c>
      <c r="M70" s="4">
        <f t="shared" si="3"/>
        <v>60.60019841269841</v>
      </c>
    </row>
    <row r="71" spans="1:13" s="5" customFormat="1" ht="15.75">
      <c r="A71" s="83" t="s">
        <v>59</v>
      </c>
      <c r="B71" s="77" t="s">
        <v>60</v>
      </c>
      <c r="C71" s="21" t="s">
        <v>10</v>
      </c>
      <c r="D71" s="44" t="s">
        <v>11</v>
      </c>
      <c r="E71" s="4"/>
      <c r="F71" s="4"/>
      <c r="G71" s="4"/>
      <c r="H71" s="34">
        <v>26.1</v>
      </c>
      <c r="I71" s="34">
        <f aca="true" t="shared" si="5" ref="I71:I134">H71-G71</f>
        <v>26.1</v>
      </c>
      <c r="J71" s="34"/>
      <c r="K71" s="34"/>
      <c r="L71" s="34">
        <f aca="true" t="shared" si="6" ref="L71:L134">H71-E71</f>
        <v>26.1</v>
      </c>
      <c r="M71" s="34"/>
    </row>
    <row r="72" spans="1:13" ht="31.5" customHeight="1">
      <c r="A72" s="85"/>
      <c r="B72" s="78"/>
      <c r="C72" s="21" t="s">
        <v>212</v>
      </c>
      <c r="D72" s="32" t="s">
        <v>213</v>
      </c>
      <c r="E72" s="34">
        <v>3</v>
      </c>
      <c r="F72" s="34"/>
      <c r="G72" s="34"/>
      <c r="H72" s="34"/>
      <c r="I72" s="34">
        <f t="shared" si="5"/>
        <v>0</v>
      </c>
      <c r="J72" s="34"/>
      <c r="K72" s="34"/>
      <c r="L72" s="34">
        <f t="shared" si="6"/>
        <v>-3</v>
      </c>
      <c r="M72" s="34">
        <f aca="true" t="shared" si="7" ref="M72:M134">H72/E72*100</f>
        <v>0</v>
      </c>
    </row>
    <row r="73" spans="1:13" ht="15.75">
      <c r="A73" s="85"/>
      <c r="B73" s="78"/>
      <c r="C73" s="21" t="s">
        <v>19</v>
      </c>
      <c r="D73" s="45" t="s">
        <v>20</v>
      </c>
      <c r="E73" s="34">
        <f>E75</f>
        <v>0</v>
      </c>
      <c r="F73" s="34">
        <f>F75</f>
        <v>0</v>
      </c>
      <c r="G73" s="34">
        <f>G75</f>
        <v>0</v>
      </c>
      <c r="H73" s="34">
        <f>H75+H74</f>
        <v>27.2</v>
      </c>
      <c r="I73" s="34">
        <f t="shared" si="5"/>
        <v>27.2</v>
      </c>
      <c r="J73" s="34"/>
      <c r="K73" s="34"/>
      <c r="L73" s="34">
        <f t="shared" si="6"/>
        <v>27.2</v>
      </c>
      <c r="M73" s="34"/>
    </row>
    <row r="74" spans="1:13" ht="47.25" hidden="1">
      <c r="A74" s="85"/>
      <c r="B74" s="78"/>
      <c r="C74" s="20" t="s">
        <v>216</v>
      </c>
      <c r="D74" s="46" t="s">
        <v>217</v>
      </c>
      <c r="E74" s="34"/>
      <c r="F74" s="34"/>
      <c r="G74" s="34"/>
      <c r="H74" s="34">
        <v>1</v>
      </c>
      <c r="I74" s="34">
        <f t="shared" si="5"/>
        <v>1</v>
      </c>
      <c r="J74" s="34"/>
      <c r="K74" s="34"/>
      <c r="L74" s="34">
        <f t="shared" si="6"/>
        <v>1</v>
      </c>
      <c r="M74" s="34" t="e">
        <f t="shared" si="7"/>
        <v>#DIV/0!</v>
      </c>
    </row>
    <row r="75" spans="1:13" ht="47.25" hidden="1">
      <c r="A75" s="85"/>
      <c r="B75" s="78"/>
      <c r="C75" s="20" t="s">
        <v>21</v>
      </c>
      <c r="D75" s="46" t="s">
        <v>22</v>
      </c>
      <c r="E75" s="34"/>
      <c r="F75" s="34"/>
      <c r="G75" s="34"/>
      <c r="H75" s="34">
        <v>26.2</v>
      </c>
      <c r="I75" s="34">
        <f t="shared" si="5"/>
        <v>26.2</v>
      </c>
      <c r="J75" s="34"/>
      <c r="K75" s="34"/>
      <c r="L75" s="34">
        <f t="shared" si="6"/>
        <v>26.2</v>
      </c>
      <c r="M75" s="34" t="e">
        <f t="shared" si="7"/>
        <v>#DIV/0!</v>
      </c>
    </row>
    <row r="76" spans="1:13" ht="15.75">
      <c r="A76" s="85"/>
      <c r="B76" s="78"/>
      <c r="C76" s="21" t="s">
        <v>23</v>
      </c>
      <c r="D76" s="45" t="s">
        <v>24</v>
      </c>
      <c r="E76" s="34"/>
      <c r="F76" s="34"/>
      <c r="G76" s="34"/>
      <c r="H76" s="34">
        <v>0.1</v>
      </c>
      <c r="I76" s="34">
        <f t="shared" si="5"/>
        <v>0.1</v>
      </c>
      <c r="J76" s="34"/>
      <c r="K76" s="34"/>
      <c r="L76" s="34">
        <f t="shared" si="6"/>
        <v>0.1</v>
      </c>
      <c r="M76" s="34"/>
    </row>
    <row r="77" spans="1:13" ht="15.75">
      <c r="A77" s="85"/>
      <c r="B77" s="78"/>
      <c r="C77" s="21" t="s">
        <v>25</v>
      </c>
      <c r="D77" s="45" t="s">
        <v>26</v>
      </c>
      <c r="E77" s="34"/>
      <c r="F77" s="34">
        <v>249.5</v>
      </c>
      <c r="G77" s="34">
        <v>249.5</v>
      </c>
      <c r="H77" s="34">
        <v>249.5</v>
      </c>
      <c r="I77" s="34">
        <f t="shared" si="5"/>
        <v>0</v>
      </c>
      <c r="J77" s="34">
        <f aca="true" t="shared" si="8" ref="J77:J133">H77/G77*100</f>
        <v>100</v>
      </c>
      <c r="K77" s="34">
        <f aca="true" t="shared" si="9" ref="K77:K133">H77/F77*100</f>
        <v>100</v>
      </c>
      <c r="L77" s="34">
        <f t="shared" si="6"/>
        <v>249.5</v>
      </c>
      <c r="M77" s="34"/>
    </row>
    <row r="78" spans="1:13" ht="15.75" hidden="1">
      <c r="A78" s="85"/>
      <c r="B78" s="78"/>
      <c r="C78" s="21" t="s">
        <v>30</v>
      </c>
      <c r="D78" s="45" t="s">
        <v>31</v>
      </c>
      <c r="E78" s="34"/>
      <c r="F78" s="34"/>
      <c r="G78" s="34"/>
      <c r="H78" s="34"/>
      <c r="I78" s="34">
        <f t="shared" si="5"/>
        <v>0</v>
      </c>
      <c r="J78" s="34" t="e">
        <f t="shared" si="8"/>
        <v>#DIV/0!</v>
      </c>
      <c r="K78" s="34" t="e">
        <f t="shared" si="9"/>
        <v>#DIV/0!</v>
      </c>
      <c r="L78" s="34">
        <f t="shared" si="6"/>
        <v>0</v>
      </c>
      <c r="M78" s="34" t="e">
        <f t="shared" si="7"/>
        <v>#DIV/0!</v>
      </c>
    </row>
    <row r="79" spans="1:13" s="5" customFormat="1" ht="15.75">
      <c r="A79" s="85"/>
      <c r="B79" s="78"/>
      <c r="C79" s="17"/>
      <c r="D79" s="3" t="s">
        <v>33</v>
      </c>
      <c r="E79" s="4">
        <f>SUM(E71:E73,E76:E78)</f>
        <v>3</v>
      </c>
      <c r="F79" s="4">
        <f>SUM(F71:F73,F76:F78)</f>
        <v>249.5</v>
      </c>
      <c r="G79" s="4">
        <f>SUM(G71:G73,G76:G78)</f>
        <v>249.5</v>
      </c>
      <c r="H79" s="4">
        <f>SUM(H71:H73,H76:H78)</f>
        <v>302.9</v>
      </c>
      <c r="I79" s="4">
        <f t="shared" si="5"/>
        <v>53.39999999999998</v>
      </c>
      <c r="J79" s="4">
        <f t="shared" si="8"/>
        <v>121.40280561122243</v>
      </c>
      <c r="K79" s="4">
        <f t="shared" si="9"/>
        <v>121.40280561122243</v>
      </c>
      <c r="L79" s="4">
        <f t="shared" si="6"/>
        <v>299.9</v>
      </c>
      <c r="M79" s="4">
        <f t="shared" si="7"/>
        <v>10096.666666666666</v>
      </c>
    </row>
    <row r="80" spans="1:13" ht="15.75">
      <c r="A80" s="85"/>
      <c r="B80" s="78"/>
      <c r="C80" s="21" t="s">
        <v>61</v>
      </c>
      <c r="D80" s="45" t="s">
        <v>62</v>
      </c>
      <c r="E80" s="34">
        <v>7241.3</v>
      </c>
      <c r="F80" s="34">
        <v>17935.9</v>
      </c>
      <c r="G80" s="34">
        <v>8609.3</v>
      </c>
      <c r="H80" s="34">
        <v>7589.7</v>
      </c>
      <c r="I80" s="34">
        <f t="shared" si="5"/>
        <v>-1019.5999999999995</v>
      </c>
      <c r="J80" s="34">
        <f t="shared" si="8"/>
        <v>88.15699301917694</v>
      </c>
      <c r="K80" s="34">
        <f t="shared" si="9"/>
        <v>42.31569087695627</v>
      </c>
      <c r="L80" s="34">
        <f t="shared" si="6"/>
        <v>348.39999999999964</v>
      </c>
      <c r="M80" s="34">
        <f t="shared" si="7"/>
        <v>104.81129079032769</v>
      </c>
    </row>
    <row r="81" spans="1:13" ht="15.75">
      <c r="A81" s="85"/>
      <c r="B81" s="78"/>
      <c r="C81" s="21" t="s">
        <v>19</v>
      </c>
      <c r="D81" s="45" t="s">
        <v>20</v>
      </c>
      <c r="E81" s="34">
        <f>SUM(E82:E89)</f>
        <v>6023.9</v>
      </c>
      <c r="F81" s="34">
        <f>SUM(F82:F89)</f>
        <v>8305.4</v>
      </c>
      <c r="G81" s="34">
        <f>SUM(G82:G89)</f>
        <v>3556</v>
      </c>
      <c r="H81" s="34">
        <f>SUM(H82:H89)</f>
        <v>10443.5</v>
      </c>
      <c r="I81" s="34">
        <f t="shared" si="5"/>
        <v>6887.5</v>
      </c>
      <c r="J81" s="34">
        <f t="shared" si="8"/>
        <v>293.6867266591676</v>
      </c>
      <c r="K81" s="34">
        <f t="shared" si="9"/>
        <v>125.74349218580683</v>
      </c>
      <c r="L81" s="34">
        <f t="shared" si="6"/>
        <v>4419.6</v>
      </c>
      <c r="M81" s="34">
        <f t="shared" si="7"/>
        <v>173.36775178870832</v>
      </c>
    </row>
    <row r="82" spans="1:13" s="5" customFormat="1" ht="31.5" hidden="1">
      <c r="A82" s="85"/>
      <c r="B82" s="78"/>
      <c r="C82" s="20" t="s">
        <v>63</v>
      </c>
      <c r="D82" s="46" t="s">
        <v>64</v>
      </c>
      <c r="E82" s="34">
        <v>603</v>
      </c>
      <c r="F82" s="34">
        <v>1200</v>
      </c>
      <c r="G82" s="34">
        <v>372</v>
      </c>
      <c r="H82" s="34">
        <v>2550.8</v>
      </c>
      <c r="I82" s="34">
        <f t="shared" si="5"/>
        <v>2178.8</v>
      </c>
      <c r="J82" s="34">
        <f t="shared" si="8"/>
        <v>685.6989247311828</v>
      </c>
      <c r="K82" s="34">
        <f t="shared" si="9"/>
        <v>212.5666666666667</v>
      </c>
      <c r="L82" s="34">
        <f t="shared" si="6"/>
        <v>1947.8000000000002</v>
      </c>
      <c r="M82" s="34">
        <f t="shared" si="7"/>
        <v>423.0182421227197</v>
      </c>
    </row>
    <row r="83" spans="1:13" s="5" customFormat="1" ht="47.25" hidden="1">
      <c r="A83" s="85"/>
      <c r="B83" s="78"/>
      <c r="C83" s="20" t="s">
        <v>181</v>
      </c>
      <c r="D83" s="46" t="s">
        <v>182</v>
      </c>
      <c r="E83" s="34"/>
      <c r="F83" s="34"/>
      <c r="G83" s="34"/>
      <c r="H83" s="34"/>
      <c r="I83" s="34">
        <f t="shared" si="5"/>
        <v>0</v>
      </c>
      <c r="J83" s="34" t="e">
        <f t="shared" si="8"/>
        <v>#DIV/0!</v>
      </c>
      <c r="K83" s="34" t="e">
        <f t="shared" si="9"/>
        <v>#DIV/0!</v>
      </c>
      <c r="L83" s="34">
        <f t="shared" si="6"/>
        <v>0</v>
      </c>
      <c r="M83" s="34" t="e">
        <f t="shared" si="7"/>
        <v>#DIV/0!</v>
      </c>
    </row>
    <row r="84" spans="1:13" s="5" customFormat="1" ht="47.25" hidden="1">
      <c r="A84" s="85"/>
      <c r="B84" s="78"/>
      <c r="C84" s="20" t="s">
        <v>65</v>
      </c>
      <c r="D84" s="46" t="s">
        <v>66</v>
      </c>
      <c r="E84" s="34">
        <v>465.5</v>
      </c>
      <c r="F84" s="34">
        <v>740.4</v>
      </c>
      <c r="G84" s="34">
        <v>356.2</v>
      </c>
      <c r="H84" s="34">
        <v>186.3</v>
      </c>
      <c r="I84" s="34">
        <f t="shared" si="5"/>
        <v>-169.89999999999998</v>
      </c>
      <c r="J84" s="34">
        <f t="shared" si="8"/>
        <v>52.30207748455924</v>
      </c>
      <c r="K84" s="34">
        <f t="shared" si="9"/>
        <v>25.16207455429498</v>
      </c>
      <c r="L84" s="34">
        <f t="shared" si="6"/>
        <v>-279.2</v>
      </c>
      <c r="M84" s="34">
        <f t="shared" si="7"/>
        <v>40.02148227712138</v>
      </c>
    </row>
    <row r="85" spans="1:13" s="5" customFormat="1" ht="31.5" hidden="1">
      <c r="A85" s="85"/>
      <c r="B85" s="78"/>
      <c r="C85" s="20" t="s">
        <v>67</v>
      </c>
      <c r="D85" s="46" t="s">
        <v>68</v>
      </c>
      <c r="E85" s="34"/>
      <c r="F85" s="34"/>
      <c r="G85" s="34"/>
      <c r="H85" s="34"/>
      <c r="I85" s="34">
        <f t="shared" si="5"/>
        <v>0</v>
      </c>
      <c r="J85" s="34" t="e">
        <f t="shared" si="8"/>
        <v>#DIV/0!</v>
      </c>
      <c r="K85" s="34" t="e">
        <f t="shared" si="9"/>
        <v>#DIV/0!</v>
      </c>
      <c r="L85" s="34">
        <f t="shared" si="6"/>
        <v>0</v>
      </c>
      <c r="M85" s="34" t="e">
        <f t="shared" si="7"/>
        <v>#DIV/0!</v>
      </c>
    </row>
    <row r="86" spans="1:13" s="5" customFormat="1" ht="31.5" hidden="1">
      <c r="A86" s="85"/>
      <c r="B86" s="78"/>
      <c r="C86" s="20" t="s">
        <v>69</v>
      </c>
      <c r="D86" s="46" t="s">
        <v>70</v>
      </c>
      <c r="E86" s="34">
        <v>1656</v>
      </c>
      <c r="F86" s="34">
        <v>2500</v>
      </c>
      <c r="G86" s="34">
        <v>1050</v>
      </c>
      <c r="H86" s="34">
        <v>2173</v>
      </c>
      <c r="I86" s="34">
        <f t="shared" si="5"/>
        <v>1123</v>
      </c>
      <c r="J86" s="34">
        <f t="shared" si="8"/>
        <v>206.95238095238096</v>
      </c>
      <c r="K86" s="34">
        <f t="shared" si="9"/>
        <v>86.92</v>
      </c>
      <c r="L86" s="34">
        <f t="shared" si="6"/>
        <v>517</v>
      </c>
      <c r="M86" s="34">
        <f t="shared" si="7"/>
        <v>131.21980676328502</v>
      </c>
    </row>
    <row r="87" spans="1:13" s="5" customFormat="1" ht="31.5" hidden="1">
      <c r="A87" s="85"/>
      <c r="B87" s="78"/>
      <c r="C87" s="20" t="s">
        <v>71</v>
      </c>
      <c r="D87" s="46" t="s">
        <v>72</v>
      </c>
      <c r="E87" s="34"/>
      <c r="F87" s="34"/>
      <c r="G87" s="34"/>
      <c r="H87" s="34"/>
      <c r="I87" s="34">
        <f t="shared" si="5"/>
        <v>0</v>
      </c>
      <c r="J87" s="34" t="e">
        <f t="shared" si="8"/>
        <v>#DIV/0!</v>
      </c>
      <c r="K87" s="34" t="e">
        <f t="shared" si="9"/>
        <v>#DIV/0!</v>
      </c>
      <c r="L87" s="34">
        <f t="shared" si="6"/>
        <v>0</v>
      </c>
      <c r="M87" s="34" t="e">
        <f t="shared" si="7"/>
        <v>#DIV/0!</v>
      </c>
    </row>
    <row r="88" spans="1:13" s="5" customFormat="1" ht="31.5" hidden="1">
      <c r="A88" s="85"/>
      <c r="B88" s="78"/>
      <c r="C88" s="20" t="s">
        <v>73</v>
      </c>
      <c r="D88" s="46" t="s">
        <v>74</v>
      </c>
      <c r="E88" s="34"/>
      <c r="F88" s="34"/>
      <c r="G88" s="34"/>
      <c r="H88" s="34"/>
      <c r="I88" s="34">
        <f t="shared" si="5"/>
        <v>0</v>
      </c>
      <c r="J88" s="34" t="e">
        <f t="shared" si="8"/>
        <v>#DIV/0!</v>
      </c>
      <c r="K88" s="34" t="e">
        <f t="shared" si="9"/>
        <v>#DIV/0!</v>
      </c>
      <c r="L88" s="34">
        <f t="shared" si="6"/>
        <v>0</v>
      </c>
      <c r="M88" s="34" t="e">
        <f t="shared" si="7"/>
        <v>#DIV/0!</v>
      </c>
    </row>
    <row r="89" spans="1:13" ht="47.25" hidden="1">
      <c r="A89" s="85"/>
      <c r="B89" s="78"/>
      <c r="C89" s="20" t="s">
        <v>21</v>
      </c>
      <c r="D89" s="46" t="s">
        <v>22</v>
      </c>
      <c r="E89" s="34">
        <v>3299.4</v>
      </c>
      <c r="F89" s="34">
        <v>3865</v>
      </c>
      <c r="G89" s="34">
        <v>1777.8</v>
      </c>
      <c r="H89" s="34">
        <v>5533.4</v>
      </c>
      <c r="I89" s="34">
        <f t="shared" si="5"/>
        <v>3755.5999999999995</v>
      </c>
      <c r="J89" s="34">
        <f t="shared" si="8"/>
        <v>311.2498593767578</v>
      </c>
      <c r="K89" s="34">
        <f t="shared" si="9"/>
        <v>143.16688227684347</v>
      </c>
      <c r="L89" s="34">
        <f t="shared" si="6"/>
        <v>2233.9999999999995</v>
      </c>
      <c r="M89" s="34">
        <f t="shared" si="7"/>
        <v>167.7092804752379</v>
      </c>
    </row>
    <row r="90" spans="1:13" s="5" customFormat="1" ht="15.75">
      <c r="A90" s="85"/>
      <c r="B90" s="78"/>
      <c r="C90" s="23"/>
      <c r="D90" s="3" t="s">
        <v>36</v>
      </c>
      <c r="E90" s="4">
        <f>SUM(E80:E81)</f>
        <v>13265.2</v>
      </c>
      <c r="F90" s="4">
        <f>SUM(F80:F81)</f>
        <v>26241.300000000003</v>
      </c>
      <c r="G90" s="4">
        <f>SUM(G80:G81)</f>
        <v>12165.3</v>
      </c>
      <c r="H90" s="4">
        <f>SUM(H80:H81)</f>
        <v>18033.2</v>
      </c>
      <c r="I90" s="4">
        <f t="shared" si="5"/>
        <v>5867.9000000000015</v>
      </c>
      <c r="J90" s="4">
        <f t="shared" si="8"/>
        <v>148.2347332166079</v>
      </c>
      <c r="K90" s="4">
        <f t="shared" si="9"/>
        <v>68.72068075895629</v>
      </c>
      <c r="L90" s="4">
        <f t="shared" si="6"/>
        <v>4768</v>
      </c>
      <c r="M90" s="4">
        <f t="shared" si="7"/>
        <v>135.94367216476192</v>
      </c>
    </row>
    <row r="91" spans="1:13" s="5" customFormat="1" ht="15.75">
      <c r="A91" s="84"/>
      <c r="B91" s="79"/>
      <c r="C91" s="23"/>
      <c r="D91" s="3" t="s">
        <v>56</v>
      </c>
      <c r="E91" s="4">
        <f>E79+E90</f>
        <v>13268.2</v>
      </c>
      <c r="F91" s="4">
        <f>F79+F90</f>
        <v>26490.800000000003</v>
      </c>
      <c r="G91" s="4">
        <f>G79+G90</f>
        <v>12414.8</v>
      </c>
      <c r="H91" s="4">
        <f>H79+H90</f>
        <v>18336.100000000002</v>
      </c>
      <c r="I91" s="4">
        <f t="shared" si="5"/>
        <v>5921.300000000003</v>
      </c>
      <c r="J91" s="4">
        <f t="shared" si="8"/>
        <v>147.69549247672137</v>
      </c>
      <c r="K91" s="4">
        <f t="shared" si="9"/>
        <v>69.21686019297265</v>
      </c>
      <c r="L91" s="4">
        <f t="shared" si="6"/>
        <v>5067.9000000000015</v>
      </c>
      <c r="M91" s="4">
        <f t="shared" si="7"/>
        <v>138.19583666209434</v>
      </c>
    </row>
    <row r="92" spans="1:13" ht="15.75">
      <c r="A92" s="83" t="s">
        <v>75</v>
      </c>
      <c r="B92" s="77" t="s">
        <v>76</v>
      </c>
      <c r="C92" s="21" t="s">
        <v>10</v>
      </c>
      <c r="D92" s="44" t="s">
        <v>11</v>
      </c>
      <c r="E92" s="51">
        <v>8200.2</v>
      </c>
      <c r="F92" s="51"/>
      <c r="G92" s="51"/>
      <c r="H92" s="51"/>
      <c r="I92" s="51">
        <f t="shared" si="5"/>
        <v>0</v>
      </c>
      <c r="J92" s="51"/>
      <c r="K92" s="51"/>
      <c r="L92" s="51">
        <f t="shared" si="6"/>
        <v>-8200.2</v>
      </c>
      <c r="M92" s="51">
        <f t="shared" si="7"/>
        <v>0</v>
      </c>
    </row>
    <row r="93" spans="1:13" ht="31.5">
      <c r="A93" s="85"/>
      <c r="B93" s="78"/>
      <c r="C93" s="21" t="s">
        <v>212</v>
      </c>
      <c r="D93" s="32" t="s">
        <v>213</v>
      </c>
      <c r="E93" s="51">
        <v>621.6</v>
      </c>
      <c r="F93" s="51"/>
      <c r="G93" s="51"/>
      <c r="H93" s="51">
        <v>359.1</v>
      </c>
      <c r="I93" s="51">
        <f t="shared" si="5"/>
        <v>359.1</v>
      </c>
      <c r="J93" s="51"/>
      <c r="K93" s="51"/>
      <c r="L93" s="51">
        <f t="shared" si="6"/>
        <v>-262.5</v>
      </c>
      <c r="M93" s="51">
        <f t="shared" si="7"/>
        <v>57.770270270270274</v>
      </c>
    </row>
    <row r="94" spans="1:13" ht="94.5">
      <c r="A94" s="85"/>
      <c r="B94" s="78"/>
      <c r="C94" s="20" t="s">
        <v>210</v>
      </c>
      <c r="D94" s="67" t="s">
        <v>233</v>
      </c>
      <c r="E94" s="51">
        <v>33.7</v>
      </c>
      <c r="F94" s="51"/>
      <c r="G94" s="51"/>
      <c r="H94" s="51">
        <v>12.9</v>
      </c>
      <c r="I94" s="51">
        <f t="shared" si="5"/>
        <v>12.9</v>
      </c>
      <c r="J94" s="51"/>
      <c r="K94" s="51"/>
      <c r="L94" s="51">
        <f t="shared" si="6"/>
        <v>-20.800000000000004</v>
      </c>
      <c r="M94" s="51">
        <f t="shared" si="7"/>
        <v>38.27893175074184</v>
      </c>
    </row>
    <row r="95" spans="1:13" ht="15.75">
      <c r="A95" s="85"/>
      <c r="B95" s="78"/>
      <c r="C95" s="21" t="s">
        <v>19</v>
      </c>
      <c r="D95" s="45" t="s">
        <v>20</v>
      </c>
      <c r="E95" s="34">
        <f>E96</f>
        <v>86.2</v>
      </c>
      <c r="F95" s="34">
        <f>F96</f>
        <v>0</v>
      </c>
      <c r="G95" s="34">
        <f>G96</f>
        <v>0</v>
      </c>
      <c r="H95" s="34">
        <f>H96</f>
        <v>2062.3</v>
      </c>
      <c r="I95" s="34">
        <f t="shared" si="5"/>
        <v>2062.3</v>
      </c>
      <c r="J95" s="34"/>
      <c r="K95" s="34"/>
      <c r="L95" s="34">
        <f t="shared" si="6"/>
        <v>1976.1000000000001</v>
      </c>
      <c r="M95" s="34">
        <f t="shared" si="7"/>
        <v>2392.4593967517403</v>
      </c>
    </row>
    <row r="96" spans="1:13" ht="47.25" hidden="1">
      <c r="A96" s="85"/>
      <c r="B96" s="78"/>
      <c r="C96" s="20" t="s">
        <v>21</v>
      </c>
      <c r="D96" s="46" t="s">
        <v>22</v>
      </c>
      <c r="E96" s="34">
        <v>86.2</v>
      </c>
      <c r="F96" s="34"/>
      <c r="G96" s="34"/>
      <c r="H96" s="34">
        <v>2062.3</v>
      </c>
      <c r="I96" s="34">
        <f t="shared" si="5"/>
        <v>2062.3</v>
      </c>
      <c r="J96" s="34"/>
      <c r="K96" s="34"/>
      <c r="L96" s="34">
        <f t="shared" si="6"/>
        <v>1976.1000000000001</v>
      </c>
      <c r="M96" s="34">
        <f t="shared" si="7"/>
        <v>2392.4593967517403</v>
      </c>
    </row>
    <row r="97" spans="1:13" ht="15.75" hidden="1">
      <c r="A97" s="85"/>
      <c r="B97" s="78"/>
      <c r="C97" s="21" t="s">
        <v>23</v>
      </c>
      <c r="D97" s="45" t="s">
        <v>24</v>
      </c>
      <c r="E97" s="54"/>
      <c r="F97" s="51"/>
      <c r="G97" s="51"/>
      <c r="H97" s="51"/>
      <c r="I97" s="51">
        <f t="shared" si="5"/>
        <v>0</v>
      </c>
      <c r="J97" s="51"/>
      <c r="K97" s="51"/>
      <c r="L97" s="51">
        <f t="shared" si="6"/>
        <v>0</v>
      </c>
      <c r="M97" s="51" t="e">
        <f t="shared" si="7"/>
        <v>#DIV/0!</v>
      </c>
    </row>
    <row r="98" spans="1:13" ht="15.75">
      <c r="A98" s="85"/>
      <c r="B98" s="78"/>
      <c r="C98" s="21" t="s">
        <v>25</v>
      </c>
      <c r="D98" s="45" t="s">
        <v>26</v>
      </c>
      <c r="E98" s="54"/>
      <c r="F98" s="51"/>
      <c r="G98" s="51"/>
      <c r="H98" s="51">
        <v>24</v>
      </c>
      <c r="I98" s="51">
        <f t="shared" si="5"/>
        <v>24</v>
      </c>
      <c r="J98" s="51"/>
      <c r="K98" s="51"/>
      <c r="L98" s="51">
        <f t="shared" si="6"/>
        <v>24</v>
      </c>
      <c r="M98" s="51"/>
    </row>
    <row r="99" spans="1:13" ht="15.75">
      <c r="A99" s="85"/>
      <c r="B99" s="78"/>
      <c r="C99" s="21" t="s">
        <v>28</v>
      </c>
      <c r="D99" s="45" t="s">
        <v>29</v>
      </c>
      <c r="E99" s="51">
        <v>59407.3</v>
      </c>
      <c r="F99" s="69">
        <v>107989.1</v>
      </c>
      <c r="G99" s="51">
        <v>106348.9</v>
      </c>
      <c r="H99" s="51">
        <v>106348.9</v>
      </c>
      <c r="I99" s="51">
        <f t="shared" si="5"/>
        <v>0</v>
      </c>
      <c r="J99" s="51">
        <f t="shared" si="8"/>
        <v>100</v>
      </c>
      <c r="K99" s="51">
        <f t="shared" si="9"/>
        <v>98.48114300424764</v>
      </c>
      <c r="L99" s="51">
        <f t="shared" si="6"/>
        <v>46941.59999999999</v>
      </c>
      <c r="M99" s="51">
        <f t="shared" si="7"/>
        <v>179.0165518379054</v>
      </c>
    </row>
    <row r="100" spans="1:13" ht="15.75">
      <c r="A100" s="85"/>
      <c r="B100" s="78"/>
      <c r="C100" s="21" t="s">
        <v>30</v>
      </c>
      <c r="D100" s="45" t="s">
        <v>77</v>
      </c>
      <c r="E100" s="51">
        <v>49731.2</v>
      </c>
      <c r="F100" s="69">
        <v>1251903.5</v>
      </c>
      <c r="G100" s="69">
        <v>589770.8</v>
      </c>
      <c r="H100" s="69">
        <v>589770.7</v>
      </c>
      <c r="I100" s="69">
        <f t="shared" si="5"/>
        <v>-0.10000000009313226</v>
      </c>
      <c r="J100" s="69">
        <f t="shared" si="8"/>
        <v>99.99998304426056</v>
      </c>
      <c r="K100" s="69">
        <f t="shared" si="9"/>
        <v>47.109917018364435</v>
      </c>
      <c r="L100" s="69">
        <f t="shared" si="6"/>
        <v>540039.5</v>
      </c>
      <c r="M100" s="69">
        <f t="shared" si="7"/>
        <v>1185.9168891963193</v>
      </c>
    </row>
    <row r="101" spans="1:13" ht="15.75">
      <c r="A101" s="85"/>
      <c r="B101" s="78"/>
      <c r="C101" s="21" t="s">
        <v>48</v>
      </c>
      <c r="D101" s="46" t="s">
        <v>49</v>
      </c>
      <c r="E101" s="51">
        <v>119289.2</v>
      </c>
      <c r="F101" s="51">
        <v>220934.3</v>
      </c>
      <c r="G101" s="51">
        <v>200221.5</v>
      </c>
      <c r="H101" s="51">
        <v>200221.5</v>
      </c>
      <c r="I101" s="51">
        <f t="shared" si="5"/>
        <v>0</v>
      </c>
      <c r="J101" s="51">
        <f t="shared" si="8"/>
        <v>100</v>
      </c>
      <c r="K101" s="51">
        <f t="shared" si="9"/>
        <v>90.62490523200789</v>
      </c>
      <c r="L101" s="51">
        <f t="shared" si="6"/>
        <v>80932.3</v>
      </c>
      <c r="M101" s="51">
        <f t="shared" si="7"/>
        <v>167.84545457593813</v>
      </c>
    </row>
    <row r="102" spans="1:13" ht="31.5">
      <c r="A102" s="85"/>
      <c r="B102" s="78"/>
      <c r="C102" s="21" t="s">
        <v>203</v>
      </c>
      <c r="D102" s="44" t="s">
        <v>206</v>
      </c>
      <c r="E102" s="51"/>
      <c r="F102" s="51"/>
      <c r="G102" s="51"/>
      <c r="H102" s="51">
        <v>53352.7</v>
      </c>
      <c r="I102" s="51">
        <f t="shared" si="5"/>
        <v>53352.7</v>
      </c>
      <c r="J102" s="51"/>
      <c r="K102" s="51"/>
      <c r="L102" s="51">
        <f t="shared" si="6"/>
        <v>53352.7</v>
      </c>
      <c r="M102" s="51"/>
    </row>
    <row r="103" spans="1:13" ht="15.75">
      <c r="A103" s="85"/>
      <c r="B103" s="78"/>
      <c r="C103" s="21" t="s">
        <v>32</v>
      </c>
      <c r="D103" s="45" t="s">
        <v>27</v>
      </c>
      <c r="E103" s="51">
        <v>-337</v>
      </c>
      <c r="F103" s="51"/>
      <c r="G103" s="51"/>
      <c r="H103" s="51">
        <v>-72040.6</v>
      </c>
      <c r="I103" s="51">
        <f t="shared" si="5"/>
        <v>-72040.6</v>
      </c>
      <c r="J103" s="51"/>
      <c r="K103" s="51"/>
      <c r="L103" s="51">
        <f t="shared" si="6"/>
        <v>-71703.6</v>
      </c>
      <c r="M103" s="51">
        <f t="shared" si="7"/>
        <v>21377.032640949557</v>
      </c>
    </row>
    <row r="104" spans="1:13" s="5" customFormat="1" ht="15.75">
      <c r="A104" s="85"/>
      <c r="B104" s="78"/>
      <c r="C104" s="22"/>
      <c r="D104" s="3" t="s">
        <v>33</v>
      </c>
      <c r="E104" s="4">
        <f>SUM(E92:E95,E99:E103)</f>
        <v>237032.4</v>
      </c>
      <c r="F104" s="4">
        <f>SUM(F92:F95,F97:F103)</f>
        <v>1580826.9000000001</v>
      </c>
      <c r="G104" s="4">
        <f>SUM(G92:G95,G97:G103)</f>
        <v>896341.2000000001</v>
      </c>
      <c r="H104" s="4">
        <f>SUM(H92:H95,H97:H103)</f>
        <v>880111.4999999999</v>
      </c>
      <c r="I104" s="4">
        <f t="shared" si="5"/>
        <v>-16229.700000000186</v>
      </c>
      <c r="J104" s="4">
        <f t="shared" si="8"/>
        <v>98.18933905972412</v>
      </c>
      <c r="K104" s="4">
        <f t="shared" si="9"/>
        <v>55.67412219516253</v>
      </c>
      <c r="L104" s="4">
        <f t="shared" si="6"/>
        <v>643079.0999999999</v>
      </c>
      <c r="M104" s="4">
        <f t="shared" si="7"/>
        <v>371.30430270292163</v>
      </c>
    </row>
    <row r="105" spans="1:13" ht="15.75">
      <c r="A105" s="85"/>
      <c r="B105" s="78"/>
      <c r="C105" s="21" t="s">
        <v>19</v>
      </c>
      <c r="D105" s="45" t="s">
        <v>20</v>
      </c>
      <c r="E105" s="34">
        <f>E106</f>
        <v>299</v>
      </c>
      <c r="F105" s="34">
        <f>F106</f>
        <v>300</v>
      </c>
      <c r="G105" s="34">
        <f>G106</f>
        <v>200</v>
      </c>
      <c r="H105" s="34">
        <f>H106</f>
        <v>834.9</v>
      </c>
      <c r="I105" s="34">
        <f t="shared" si="5"/>
        <v>634.9</v>
      </c>
      <c r="J105" s="34">
        <f t="shared" si="8"/>
        <v>417.45</v>
      </c>
      <c r="K105" s="34">
        <f t="shared" si="9"/>
        <v>278.3</v>
      </c>
      <c r="L105" s="34">
        <f t="shared" si="6"/>
        <v>535.9</v>
      </c>
      <c r="M105" s="34">
        <f t="shared" si="7"/>
        <v>279.2307692307692</v>
      </c>
    </row>
    <row r="106" spans="1:13" ht="47.25" hidden="1">
      <c r="A106" s="85"/>
      <c r="B106" s="78"/>
      <c r="C106" s="20" t="s">
        <v>21</v>
      </c>
      <c r="D106" s="46" t="s">
        <v>22</v>
      </c>
      <c r="E106" s="34">
        <v>299</v>
      </c>
      <c r="F106" s="34">
        <v>300</v>
      </c>
      <c r="G106" s="34">
        <v>200</v>
      </c>
      <c r="H106" s="34">
        <v>834.9</v>
      </c>
      <c r="I106" s="34">
        <f t="shared" si="5"/>
        <v>634.9</v>
      </c>
      <c r="J106" s="34">
        <f t="shared" si="8"/>
        <v>417.45</v>
      </c>
      <c r="K106" s="34">
        <f t="shared" si="9"/>
        <v>278.3</v>
      </c>
      <c r="L106" s="34">
        <f t="shared" si="6"/>
        <v>535.9</v>
      </c>
      <c r="M106" s="34">
        <f t="shared" si="7"/>
        <v>279.2307692307692</v>
      </c>
    </row>
    <row r="107" spans="1:13" s="5" customFormat="1" ht="15.75">
      <c r="A107" s="85"/>
      <c r="B107" s="78"/>
      <c r="C107" s="22"/>
      <c r="D107" s="3" t="s">
        <v>36</v>
      </c>
      <c r="E107" s="4">
        <f>SUM(E105)</f>
        <v>299</v>
      </c>
      <c r="F107" s="4">
        <f>SUM(F105)</f>
        <v>300</v>
      </c>
      <c r="G107" s="4">
        <f>SUM(G105)</f>
        <v>200</v>
      </c>
      <c r="H107" s="4">
        <f>SUM(H105)</f>
        <v>834.9</v>
      </c>
      <c r="I107" s="4">
        <f t="shared" si="5"/>
        <v>634.9</v>
      </c>
      <c r="J107" s="4">
        <f t="shared" si="8"/>
        <v>417.45</v>
      </c>
      <c r="K107" s="4">
        <f t="shared" si="9"/>
        <v>278.3</v>
      </c>
      <c r="L107" s="4">
        <f t="shared" si="6"/>
        <v>535.9</v>
      </c>
      <c r="M107" s="4">
        <f t="shared" si="7"/>
        <v>279.2307692307692</v>
      </c>
    </row>
    <row r="108" spans="1:13" s="5" customFormat="1" ht="31.5">
      <c r="A108" s="85"/>
      <c r="B108" s="78"/>
      <c r="C108" s="22"/>
      <c r="D108" s="3" t="s">
        <v>37</v>
      </c>
      <c r="E108" s="4">
        <f>E109-E103</f>
        <v>237668.4</v>
      </c>
      <c r="F108" s="4">
        <f>F109-F103</f>
        <v>1581126.9000000001</v>
      </c>
      <c r="G108" s="4">
        <f>G109-G103</f>
        <v>896541.2000000001</v>
      </c>
      <c r="H108" s="4">
        <f>H109-H103</f>
        <v>952986.9999999999</v>
      </c>
      <c r="I108" s="4">
        <f t="shared" si="5"/>
        <v>56445.799999999814</v>
      </c>
      <c r="J108" s="4">
        <f t="shared" si="8"/>
        <v>106.29595159709335</v>
      </c>
      <c r="K108" s="4">
        <f t="shared" si="9"/>
        <v>60.27264478265468</v>
      </c>
      <c r="L108" s="4">
        <f t="shared" si="6"/>
        <v>715318.5999999999</v>
      </c>
      <c r="M108" s="4">
        <f t="shared" si="7"/>
        <v>400.973372985218</v>
      </c>
    </row>
    <row r="109" spans="1:13" s="5" customFormat="1" ht="15.75">
      <c r="A109" s="84"/>
      <c r="B109" s="79"/>
      <c r="C109" s="22"/>
      <c r="D109" s="3" t="s">
        <v>56</v>
      </c>
      <c r="E109" s="4">
        <f>E104+E107</f>
        <v>237331.4</v>
      </c>
      <c r="F109" s="4">
        <f>F104+F107</f>
        <v>1581126.9000000001</v>
      </c>
      <c r="G109" s="4">
        <f>G104+G107</f>
        <v>896541.2000000001</v>
      </c>
      <c r="H109" s="4">
        <f>H104+H107</f>
        <v>880946.3999999999</v>
      </c>
      <c r="I109" s="4">
        <f t="shared" si="5"/>
        <v>-15594.800000000163</v>
      </c>
      <c r="J109" s="4">
        <f t="shared" si="8"/>
        <v>98.26055958164554</v>
      </c>
      <c r="K109" s="4">
        <f t="shared" si="9"/>
        <v>55.71636280427585</v>
      </c>
      <c r="L109" s="4">
        <f t="shared" si="6"/>
        <v>643614.9999999999</v>
      </c>
      <c r="M109" s="4">
        <f t="shared" si="7"/>
        <v>371.18830462382977</v>
      </c>
    </row>
    <row r="110" spans="1:13" s="5" customFormat="1" ht="15.75" customHeight="1">
      <c r="A110" s="83" t="s">
        <v>78</v>
      </c>
      <c r="B110" s="77" t="s">
        <v>79</v>
      </c>
      <c r="C110" s="21" t="s">
        <v>10</v>
      </c>
      <c r="D110" s="44" t="s">
        <v>11</v>
      </c>
      <c r="E110" s="34">
        <v>115</v>
      </c>
      <c r="F110" s="4"/>
      <c r="G110" s="4"/>
      <c r="H110" s="34"/>
      <c r="I110" s="34">
        <f t="shared" si="5"/>
        <v>0</v>
      </c>
      <c r="J110" s="34"/>
      <c r="K110" s="34"/>
      <c r="L110" s="34">
        <f t="shared" si="6"/>
        <v>-115</v>
      </c>
      <c r="M110" s="34">
        <f t="shared" si="7"/>
        <v>0</v>
      </c>
    </row>
    <row r="111" spans="1:13" s="5" customFormat="1" ht="31.5">
      <c r="A111" s="85"/>
      <c r="B111" s="78"/>
      <c r="C111" s="21" t="s">
        <v>212</v>
      </c>
      <c r="D111" s="32" t="s">
        <v>213</v>
      </c>
      <c r="E111" s="34">
        <v>62</v>
      </c>
      <c r="F111" s="4"/>
      <c r="G111" s="4"/>
      <c r="H111" s="34">
        <v>56.6</v>
      </c>
      <c r="I111" s="34">
        <f t="shared" si="5"/>
        <v>56.6</v>
      </c>
      <c r="J111" s="34"/>
      <c r="K111" s="34"/>
      <c r="L111" s="34">
        <f t="shared" si="6"/>
        <v>-5.399999999999999</v>
      </c>
      <c r="M111" s="34">
        <f t="shared" si="7"/>
        <v>91.29032258064517</v>
      </c>
    </row>
    <row r="112" spans="1:13" s="5" customFormat="1" ht="94.5">
      <c r="A112" s="85"/>
      <c r="B112" s="78"/>
      <c r="C112" s="20" t="s">
        <v>210</v>
      </c>
      <c r="D112" s="67" t="s">
        <v>233</v>
      </c>
      <c r="E112" s="34">
        <v>15.6</v>
      </c>
      <c r="F112" s="4"/>
      <c r="G112" s="4"/>
      <c r="H112" s="34"/>
      <c r="I112" s="34">
        <f t="shared" si="5"/>
        <v>0</v>
      </c>
      <c r="J112" s="34"/>
      <c r="K112" s="34"/>
      <c r="L112" s="34">
        <f t="shared" si="6"/>
        <v>-15.6</v>
      </c>
      <c r="M112" s="34">
        <f t="shared" si="7"/>
        <v>0</v>
      </c>
    </row>
    <row r="113" spans="1:13" ht="15.75" customHeight="1" hidden="1">
      <c r="A113" s="85"/>
      <c r="B113" s="78"/>
      <c r="C113" s="21" t="s">
        <v>19</v>
      </c>
      <c r="D113" s="45" t="s">
        <v>20</v>
      </c>
      <c r="E113" s="34">
        <f>SUM(E114:E115)</f>
        <v>0</v>
      </c>
      <c r="F113" s="34">
        <f>SUM(F114:F115)</f>
        <v>0</v>
      </c>
      <c r="G113" s="34">
        <f>SUM(G114:G115)</f>
        <v>0</v>
      </c>
      <c r="H113" s="34">
        <f>SUM(H114:H115)</f>
        <v>0</v>
      </c>
      <c r="I113" s="34">
        <f t="shared" si="5"/>
        <v>0</v>
      </c>
      <c r="J113" s="34" t="e">
        <f t="shared" si="8"/>
        <v>#DIV/0!</v>
      </c>
      <c r="K113" s="34" t="e">
        <f t="shared" si="9"/>
        <v>#DIV/0!</v>
      </c>
      <c r="L113" s="34">
        <f t="shared" si="6"/>
        <v>0</v>
      </c>
      <c r="M113" s="34" t="e">
        <f t="shared" si="7"/>
        <v>#DIV/0!</v>
      </c>
    </row>
    <row r="114" spans="1:13" ht="31.5" hidden="1">
      <c r="A114" s="85"/>
      <c r="B114" s="78"/>
      <c r="C114" s="20" t="s">
        <v>41</v>
      </c>
      <c r="D114" s="46" t="s">
        <v>42</v>
      </c>
      <c r="E114" s="34"/>
      <c r="F114" s="34"/>
      <c r="G114" s="34"/>
      <c r="H114" s="34"/>
      <c r="I114" s="34">
        <f t="shared" si="5"/>
        <v>0</v>
      </c>
      <c r="J114" s="34" t="e">
        <f t="shared" si="8"/>
        <v>#DIV/0!</v>
      </c>
      <c r="K114" s="34" t="e">
        <f t="shared" si="9"/>
        <v>#DIV/0!</v>
      </c>
      <c r="L114" s="34">
        <f t="shared" si="6"/>
        <v>0</v>
      </c>
      <c r="M114" s="34" t="e">
        <f t="shared" si="7"/>
        <v>#DIV/0!</v>
      </c>
    </row>
    <row r="115" spans="1:13" ht="47.25" hidden="1">
      <c r="A115" s="85"/>
      <c r="B115" s="78"/>
      <c r="C115" s="20" t="s">
        <v>21</v>
      </c>
      <c r="D115" s="46" t="s">
        <v>22</v>
      </c>
      <c r="E115" s="34"/>
      <c r="F115" s="34"/>
      <c r="G115" s="34"/>
      <c r="H115" s="34"/>
      <c r="I115" s="34">
        <f t="shared" si="5"/>
        <v>0</v>
      </c>
      <c r="J115" s="34" t="e">
        <f t="shared" si="8"/>
        <v>#DIV/0!</v>
      </c>
      <c r="K115" s="34" t="e">
        <f t="shared" si="9"/>
        <v>#DIV/0!</v>
      </c>
      <c r="L115" s="34">
        <f t="shared" si="6"/>
        <v>0</v>
      </c>
      <c r="M115" s="34" t="e">
        <f t="shared" si="7"/>
        <v>#DIV/0!</v>
      </c>
    </row>
    <row r="116" spans="1:13" ht="15.75" hidden="1">
      <c r="A116" s="85"/>
      <c r="B116" s="78"/>
      <c r="C116" s="21" t="s">
        <v>23</v>
      </c>
      <c r="D116" s="45" t="s">
        <v>24</v>
      </c>
      <c r="E116" s="34"/>
      <c r="F116" s="34"/>
      <c r="G116" s="34"/>
      <c r="H116" s="34"/>
      <c r="I116" s="34">
        <f t="shared" si="5"/>
        <v>0</v>
      </c>
      <c r="J116" s="34" t="e">
        <f t="shared" si="8"/>
        <v>#DIV/0!</v>
      </c>
      <c r="K116" s="34" t="e">
        <f t="shared" si="9"/>
        <v>#DIV/0!</v>
      </c>
      <c r="L116" s="34">
        <f t="shared" si="6"/>
        <v>0</v>
      </c>
      <c r="M116" s="34" t="e">
        <f t="shared" si="7"/>
        <v>#DIV/0!</v>
      </c>
    </row>
    <row r="117" spans="1:13" ht="15.75">
      <c r="A117" s="85"/>
      <c r="B117" s="78"/>
      <c r="C117" s="21" t="s">
        <v>25</v>
      </c>
      <c r="D117" s="45" t="s">
        <v>26</v>
      </c>
      <c r="E117" s="34"/>
      <c r="F117" s="34">
        <v>730</v>
      </c>
      <c r="G117" s="34">
        <v>730</v>
      </c>
      <c r="H117" s="34"/>
      <c r="I117" s="34">
        <f t="shared" si="5"/>
        <v>-730</v>
      </c>
      <c r="J117" s="34">
        <f t="shared" si="8"/>
        <v>0</v>
      </c>
      <c r="K117" s="34">
        <f t="shared" si="9"/>
        <v>0</v>
      </c>
      <c r="L117" s="34">
        <f t="shared" si="6"/>
        <v>0</v>
      </c>
      <c r="M117" s="34"/>
    </row>
    <row r="118" spans="1:13" ht="15.75">
      <c r="A118" s="85"/>
      <c r="B118" s="78"/>
      <c r="C118" s="21" t="s">
        <v>28</v>
      </c>
      <c r="D118" s="45" t="s">
        <v>29</v>
      </c>
      <c r="E118" s="34">
        <v>151</v>
      </c>
      <c r="F118" s="34">
        <v>566.3</v>
      </c>
      <c r="G118" s="34">
        <v>166.9</v>
      </c>
      <c r="H118" s="34">
        <v>166.9</v>
      </c>
      <c r="I118" s="34">
        <f t="shared" si="5"/>
        <v>0</v>
      </c>
      <c r="J118" s="34">
        <f t="shared" si="8"/>
        <v>100</v>
      </c>
      <c r="K118" s="34">
        <f t="shared" si="9"/>
        <v>29.47201130143034</v>
      </c>
      <c r="L118" s="34">
        <f t="shared" si="6"/>
        <v>15.900000000000006</v>
      </c>
      <c r="M118" s="34">
        <f t="shared" si="7"/>
        <v>110.52980132450332</v>
      </c>
    </row>
    <row r="119" spans="1:13" ht="15.75" hidden="1">
      <c r="A119" s="85"/>
      <c r="B119" s="78"/>
      <c r="C119" s="21" t="s">
        <v>30</v>
      </c>
      <c r="D119" s="45" t="s">
        <v>77</v>
      </c>
      <c r="E119" s="34"/>
      <c r="F119" s="34"/>
      <c r="G119" s="34"/>
      <c r="H119" s="34"/>
      <c r="I119" s="34">
        <f t="shared" si="5"/>
        <v>0</v>
      </c>
      <c r="J119" s="34" t="e">
        <f t="shared" si="8"/>
        <v>#DIV/0!</v>
      </c>
      <c r="K119" s="34" t="e">
        <f t="shared" si="9"/>
        <v>#DIV/0!</v>
      </c>
      <c r="L119" s="34">
        <f t="shared" si="6"/>
        <v>0</v>
      </c>
      <c r="M119" s="34" t="e">
        <f t="shared" si="7"/>
        <v>#DIV/0!</v>
      </c>
    </row>
    <row r="120" spans="1:13" ht="15.75">
      <c r="A120" s="85"/>
      <c r="B120" s="78"/>
      <c r="C120" s="21" t="s">
        <v>48</v>
      </c>
      <c r="D120" s="46" t="s">
        <v>49</v>
      </c>
      <c r="E120" s="34"/>
      <c r="F120" s="34">
        <v>2456.2</v>
      </c>
      <c r="G120" s="34"/>
      <c r="H120" s="34"/>
      <c r="I120" s="34">
        <f t="shared" si="5"/>
        <v>0</v>
      </c>
      <c r="J120" s="34"/>
      <c r="K120" s="34">
        <f t="shared" si="9"/>
        <v>0</v>
      </c>
      <c r="L120" s="34">
        <f t="shared" si="6"/>
        <v>0</v>
      </c>
      <c r="M120" s="34"/>
    </row>
    <row r="121" spans="1:13" ht="31.5">
      <c r="A121" s="85"/>
      <c r="B121" s="78"/>
      <c r="C121" s="21" t="s">
        <v>203</v>
      </c>
      <c r="D121" s="44" t="s">
        <v>206</v>
      </c>
      <c r="E121" s="34"/>
      <c r="F121" s="34"/>
      <c r="G121" s="34"/>
      <c r="H121" s="34">
        <v>3648.4</v>
      </c>
      <c r="I121" s="34">
        <f t="shared" si="5"/>
        <v>3648.4</v>
      </c>
      <c r="J121" s="34"/>
      <c r="K121" s="34"/>
      <c r="L121" s="34">
        <f t="shared" si="6"/>
        <v>3648.4</v>
      </c>
      <c r="M121" s="34"/>
    </row>
    <row r="122" spans="1:13" ht="15.75" hidden="1">
      <c r="A122" s="85"/>
      <c r="B122" s="78"/>
      <c r="C122" s="21" t="s">
        <v>32</v>
      </c>
      <c r="D122" s="45" t="s">
        <v>27</v>
      </c>
      <c r="E122" s="34"/>
      <c r="F122" s="34"/>
      <c r="G122" s="34"/>
      <c r="H122" s="34"/>
      <c r="I122" s="34">
        <f t="shared" si="5"/>
        <v>0</v>
      </c>
      <c r="J122" s="34" t="e">
        <f t="shared" si="8"/>
        <v>#DIV/0!</v>
      </c>
      <c r="K122" s="34" t="e">
        <f t="shared" si="9"/>
        <v>#DIV/0!</v>
      </c>
      <c r="L122" s="34">
        <f t="shared" si="6"/>
        <v>0</v>
      </c>
      <c r="M122" s="34" t="e">
        <f t="shared" si="7"/>
        <v>#DIV/0!</v>
      </c>
    </row>
    <row r="123" spans="1:13" s="5" customFormat="1" ht="15.75">
      <c r="A123" s="85"/>
      <c r="B123" s="78"/>
      <c r="C123" s="23"/>
      <c r="D123" s="3" t="s">
        <v>33</v>
      </c>
      <c r="E123" s="4">
        <f>SUM(E110:E113,E116:E122)</f>
        <v>343.6</v>
      </c>
      <c r="F123" s="4">
        <f>SUM(F110:F113,F116:F122)</f>
        <v>3752.5</v>
      </c>
      <c r="G123" s="4">
        <f>SUM(G110:G113,G116:G122)</f>
        <v>896.9</v>
      </c>
      <c r="H123" s="4">
        <f>SUM(H110:H113,H116:H122)</f>
        <v>3871.9</v>
      </c>
      <c r="I123" s="4">
        <f t="shared" si="5"/>
        <v>2975</v>
      </c>
      <c r="J123" s="4">
        <f t="shared" si="8"/>
        <v>431.6980711339057</v>
      </c>
      <c r="K123" s="4">
        <f t="shared" si="9"/>
        <v>103.18187874750167</v>
      </c>
      <c r="L123" s="4">
        <f t="shared" si="6"/>
        <v>3528.3</v>
      </c>
      <c r="M123" s="4">
        <f t="shared" si="7"/>
        <v>1126.8626309662397</v>
      </c>
    </row>
    <row r="124" spans="1:13" ht="15.75">
      <c r="A124" s="85"/>
      <c r="B124" s="78"/>
      <c r="C124" s="21" t="s">
        <v>19</v>
      </c>
      <c r="D124" s="45" t="s">
        <v>20</v>
      </c>
      <c r="E124" s="34">
        <f>E125</f>
        <v>5</v>
      </c>
      <c r="F124" s="34">
        <f>F125</f>
        <v>12</v>
      </c>
      <c r="G124" s="34">
        <f>G125</f>
        <v>6</v>
      </c>
      <c r="H124" s="34">
        <f>H125</f>
        <v>33</v>
      </c>
      <c r="I124" s="34">
        <f t="shared" si="5"/>
        <v>27</v>
      </c>
      <c r="J124" s="34">
        <f t="shared" si="8"/>
        <v>550</v>
      </c>
      <c r="K124" s="34">
        <f t="shared" si="9"/>
        <v>275</v>
      </c>
      <c r="L124" s="34">
        <f t="shared" si="6"/>
        <v>28</v>
      </c>
      <c r="M124" s="34">
        <f t="shared" si="7"/>
        <v>660</v>
      </c>
    </row>
    <row r="125" spans="1:13" ht="47.25" hidden="1">
      <c r="A125" s="85"/>
      <c r="B125" s="78"/>
      <c r="C125" s="20" t="s">
        <v>21</v>
      </c>
      <c r="D125" s="46" t="s">
        <v>22</v>
      </c>
      <c r="E125" s="34">
        <v>5</v>
      </c>
      <c r="F125" s="34">
        <v>12</v>
      </c>
      <c r="G125" s="34">
        <v>6</v>
      </c>
      <c r="H125" s="34">
        <v>33</v>
      </c>
      <c r="I125" s="34">
        <f t="shared" si="5"/>
        <v>27</v>
      </c>
      <c r="J125" s="34">
        <f t="shared" si="8"/>
        <v>550</v>
      </c>
      <c r="K125" s="34">
        <f t="shared" si="9"/>
        <v>275</v>
      </c>
      <c r="L125" s="34">
        <f t="shared" si="6"/>
        <v>28</v>
      </c>
      <c r="M125" s="34">
        <f t="shared" si="7"/>
        <v>660</v>
      </c>
    </row>
    <row r="126" spans="1:13" s="5" customFormat="1" ht="15.75">
      <c r="A126" s="85"/>
      <c r="B126" s="78"/>
      <c r="C126" s="25"/>
      <c r="D126" s="3" t="s">
        <v>36</v>
      </c>
      <c r="E126" s="4">
        <f>E124</f>
        <v>5</v>
      </c>
      <c r="F126" s="4">
        <f>F124</f>
        <v>12</v>
      </c>
      <c r="G126" s="4">
        <f>G124</f>
        <v>6</v>
      </c>
      <c r="H126" s="4">
        <f>H124</f>
        <v>33</v>
      </c>
      <c r="I126" s="4">
        <f t="shared" si="5"/>
        <v>27</v>
      </c>
      <c r="J126" s="4">
        <f t="shared" si="8"/>
        <v>550</v>
      </c>
      <c r="K126" s="4">
        <f t="shared" si="9"/>
        <v>275</v>
      </c>
      <c r="L126" s="4">
        <f t="shared" si="6"/>
        <v>28</v>
      </c>
      <c r="M126" s="4">
        <f t="shared" si="7"/>
        <v>660</v>
      </c>
    </row>
    <row r="127" spans="1:13" s="5" customFormat="1" ht="31.5" hidden="1">
      <c r="A127" s="85"/>
      <c r="B127" s="78"/>
      <c r="C127" s="23"/>
      <c r="D127" s="3" t="s">
        <v>37</v>
      </c>
      <c r="E127" s="4">
        <f>E128-E122</f>
        <v>348.6</v>
      </c>
      <c r="F127" s="4">
        <f>F128-F122</f>
        <v>3764.5</v>
      </c>
      <c r="G127" s="4">
        <f>G128-G122</f>
        <v>902.9</v>
      </c>
      <c r="H127" s="4">
        <f>H128-H122</f>
        <v>3904.9</v>
      </c>
      <c r="I127" s="4">
        <f t="shared" si="5"/>
        <v>3002</v>
      </c>
      <c r="J127" s="4">
        <f t="shared" si="8"/>
        <v>432.48421752132026</v>
      </c>
      <c r="K127" s="4">
        <f t="shared" si="9"/>
        <v>103.72957896134945</v>
      </c>
      <c r="L127" s="4">
        <f t="shared" si="6"/>
        <v>3556.3</v>
      </c>
      <c r="M127" s="4">
        <f t="shared" si="7"/>
        <v>1120.166379804934</v>
      </c>
    </row>
    <row r="128" spans="1:13" s="5" customFormat="1" ht="15.75">
      <c r="A128" s="84"/>
      <c r="B128" s="79"/>
      <c r="C128" s="17"/>
      <c r="D128" s="3" t="s">
        <v>56</v>
      </c>
      <c r="E128" s="4">
        <f>E123+E126</f>
        <v>348.6</v>
      </c>
      <c r="F128" s="4">
        <f>F123+F126</f>
        <v>3764.5</v>
      </c>
      <c r="G128" s="4">
        <f>G123+G126</f>
        <v>902.9</v>
      </c>
      <c r="H128" s="4">
        <f>H123+H126</f>
        <v>3904.9</v>
      </c>
      <c r="I128" s="4">
        <f t="shared" si="5"/>
        <v>3002</v>
      </c>
      <c r="J128" s="4">
        <f t="shared" si="8"/>
        <v>432.48421752132026</v>
      </c>
      <c r="K128" s="4">
        <f t="shared" si="9"/>
        <v>103.72957896134945</v>
      </c>
      <c r="L128" s="4">
        <f t="shared" si="6"/>
        <v>3556.3</v>
      </c>
      <c r="M128" s="4">
        <f t="shared" si="7"/>
        <v>1120.166379804934</v>
      </c>
    </row>
    <row r="129" spans="1:13" s="5" customFormat="1" ht="31.5" customHeight="1" hidden="1">
      <c r="A129" s="77">
        <v>926</v>
      </c>
      <c r="B129" s="77" t="s">
        <v>80</v>
      </c>
      <c r="C129" s="21" t="s">
        <v>16</v>
      </c>
      <c r="D129" s="32" t="s">
        <v>17</v>
      </c>
      <c r="E129" s="34"/>
      <c r="F129" s="34"/>
      <c r="G129" s="34"/>
      <c r="H129" s="34"/>
      <c r="I129" s="34">
        <f t="shared" si="5"/>
        <v>0</v>
      </c>
      <c r="J129" s="34" t="e">
        <f t="shared" si="8"/>
        <v>#DIV/0!</v>
      </c>
      <c r="K129" s="34" t="e">
        <f t="shared" si="9"/>
        <v>#DIV/0!</v>
      </c>
      <c r="L129" s="34">
        <f t="shared" si="6"/>
        <v>0</v>
      </c>
      <c r="M129" s="34" t="e">
        <f t="shared" si="7"/>
        <v>#DIV/0!</v>
      </c>
    </row>
    <row r="130" spans="1:13" s="5" customFormat="1" ht="15.75">
      <c r="A130" s="78"/>
      <c r="B130" s="78"/>
      <c r="C130" s="21" t="s">
        <v>23</v>
      </c>
      <c r="D130" s="45" t="s">
        <v>24</v>
      </c>
      <c r="E130" s="34"/>
      <c r="F130" s="34"/>
      <c r="G130" s="34"/>
      <c r="H130" s="34">
        <v>8.6</v>
      </c>
      <c r="I130" s="34">
        <f t="shared" si="5"/>
        <v>8.6</v>
      </c>
      <c r="J130" s="34"/>
      <c r="K130" s="34"/>
      <c r="L130" s="34">
        <f t="shared" si="6"/>
        <v>8.6</v>
      </c>
      <c r="M130" s="34"/>
    </row>
    <row r="131" spans="1:13" s="5" customFormat="1" ht="15.75">
      <c r="A131" s="78"/>
      <c r="B131" s="78"/>
      <c r="C131" s="21" t="s">
        <v>28</v>
      </c>
      <c r="D131" s="45" t="s">
        <v>29</v>
      </c>
      <c r="E131" s="34">
        <v>14.4</v>
      </c>
      <c r="F131" s="34">
        <v>14.4</v>
      </c>
      <c r="G131" s="34">
        <v>14.4</v>
      </c>
      <c r="H131" s="34">
        <v>14.4</v>
      </c>
      <c r="I131" s="34">
        <f t="shared" si="5"/>
        <v>0</v>
      </c>
      <c r="J131" s="34">
        <f t="shared" si="8"/>
        <v>100</v>
      </c>
      <c r="K131" s="34">
        <f t="shared" si="9"/>
        <v>100</v>
      </c>
      <c r="L131" s="34">
        <f t="shared" si="6"/>
        <v>0</v>
      </c>
      <c r="M131" s="34">
        <f t="shared" si="7"/>
        <v>100</v>
      </c>
    </row>
    <row r="132" spans="1:13" s="5" customFormat="1" ht="15.75" hidden="1">
      <c r="A132" s="78"/>
      <c r="B132" s="78"/>
      <c r="C132" s="21" t="s">
        <v>30</v>
      </c>
      <c r="D132" s="45" t="s">
        <v>77</v>
      </c>
      <c r="E132" s="34"/>
      <c r="F132" s="34"/>
      <c r="G132" s="34"/>
      <c r="H132" s="34"/>
      <c r="I132" s="34">
        <f t="shared" si="5"/>
        <v>0</v>
      </c>
      <c r="J132" s="34" t="e">
        <f t="shared" si="8"/>
        <v>#DIV/0!</v>
      </c>
      <c r="K132" s="34" t="e">
        <f t="shared" si="9"/>
        <v>#DIV/0!</v>
      </c>
      <c r="L132" s="34">
        <f t="shared" si="6"/>
        <v>0</v>
      </c>
      <c r="M132" s="34" t="e">
        <f t="shared" si="7"/>
        <v>#DIV/0!</v>
      </c>
    </row>
    <row r="133" spans="1:13" s="5" customFormat="1" ht="15.75">
      <c r="A133" s="79"/>
      <c r="B133" s="79"/>
      <c r="C133" s="17"/>
      <c r="D133" s="3" t="s">
        <v>56</v>
      </c>
      <c r="E133" s="4">
        <f>SUM(E129:E132)</f>
        <v>14.4</v>
      </c>
      <c r="F133" s="4">
        <f>SUM(F129:F132)</f>
        <v>14.4</v>
      </c>
      <c r="G133" s="4">
        <f>SUM(G129:G132)</f>
        <v>14.4</v>
      </c>
      <c r="H133" s="4">
        <f>SUM(H129:H132)</f>
        <v>23</v>
      </c>
      <c r="I133" s="4">
        <f t="shared" si="5"/>
        <v>8.6</v>
      </c>
      <c r="J133" s="4">
        <f t="shared" si="8"/>
        <v>159.7222222222222</v>
      </c>
      <c r="K133" s="4">
        <f t="shared" si="9"/>
        <v>159.7222222222222</v>
      </c>
      <c r="L133" s="4">
        <f t="shared" si="6"/>
        <v>8.6</v>
      </c>
      <c r="M133" s="4">
        <f t="shared" si="7"/>
        <v>159.7222222222222</v>
      </c>
    </row>
    <row r="134" spans="1:13" ht="15.75" customHeight="1">
      <c r="A134" s="83" t="s">
        <v>81</v>
      </c>
      <c r="B134" s="77" t="s">
        <v>82</v>
      </c>
      <c r="C134" s="21" t="s">
        <v>10</v>
      </c>
      <c r="D134" s="44" t="s">
        <v>11</v>
      </c>
      <c r="E134" s="51">
        <v>2864.9</v>
      </c>
      <c r="F134" s="51"/>
      <c r="G134" s="51"/>
      <c r="H134" s="51"/>
      <c r="I134" s="51">
        <f t="shared" si="5"/>
        <v>0</v>
      </c>
      <c r="J134" s="51"/>
      <c r="K134" s="51"/>
      <c r="L134" s="51">
        <f t="shared" si="6"/>
        <v>-2864.9</v>
      </c>
      <c r="M134" s="51">
        <f t="shared" si="7"/>
        <v>0</v>
      </c>
    </row>
    <row r="135" spans="1:13" ht="31.5">
      <c r="A135" s="85"/>
      <c r="B135" s="78"/>
      <c r="C135" s="21" t="s">
        <v>212</v>
      </c>
      <c r="D135" s="32" t="s">
        <v>213</v>
      </c>
      <c r="E135" s="51">
        <v>4358.6</v>
      </c>
      <c r="F135" s="51"/>
      <c r="G135" s="51"/>
      <c r="H135" s="69">
        <v>1448.6</v>
      </c>
      <c r="I135" s="69">
        <f aca="true" t="shared" si="10" ref="I135:I198">H135-G135</f>
        <v>1448.6</v>
      </c>
      <c r="J135" s="69"/>
      <c r="K135" s="69"/>
      <c r="L135" s="69">
        <f aca="true" t="shared" si="11" ref="L135:L198">H135-E135</f>
        <v>-2910.0000000000005</v>
      </c>
      <c r="M135" s="69">
        <f aca="true" t="shared" si="12" ref="M135:M198">H135/E135*100</f>
        <v>33.235442573303345</v>
      </c>
    </row>
    <row r="136" spans="1:13" ht="94.5">
      <c r="A136" s="85"/>
      <c r="B136" s="78"/>
      <c r="C136" s="65" t="s">
        <v>210</v>
      </c>
      <c r="D136" s="67" t="s">
        <v>233</v>
      </c>
      <c r="E136" s="51"/>
      <c r="F136" s="51"/>
      <c r="G136" s="51"/>
      <c r="H136" s="51">
        <v>75.9</v>
      </c>
      <c r="I136" s="51">
        <f t="shared" si="10"/>
        <v>75.9</v>
      </c>
      <c r="J136" s="51"/>
      <c r="K136" s="51"/>
      <c r="L136" s="51">
        <f t="shared" si="11"/>
        <v>75.9</v>
      </c>
      <c r="M136" s="51"/>
    </row>
    <row r="137" spans="1:13" ht="15.75">
      <c r="A137" s="85"/>
      <c r="B137" s="78"/>
      <c r="C137" s="21" t="s">
        <v>19</v>
      </c>
      <c r="D137" s="45" t="s">
        <v>20</v>
      </c>
      <c r="E137" s="51">
        <f>E139+E138</f>
        <v>280.9</v>
      </c>
      <c r="F137" s="51">
        <f>F139+F138</f>
        <v>0</v>
      </c>
      <c r="G137" s="51">
        <f>G139+G138</f>
        <v>0</v>
      </c>
      <c r="H137" s="51">
        <f>H139+H138</f>
        <v>10.4</v>
      </c>
      <c r="I137" s="51">
        <f t="shared" si="10"/>
        <v>10.4</v>
      </c>
      <c r="J137" s="51"/>
      <c r="K137" s="51"/>
      <c r="L137" s="51">
        <f t="shared" si="11"/>
        <v>-270.5</v>
      </c>
      <c r="M137" s="51">
        <f t="shared" si="12"/>
        <v>3.702385190459238</v>
      </c>
    </row>
    <row r="138" spans="1:13" ht="47.25" hidden="1">
      <c r="A138" s="85"/>
      <c r="B138" s="78"/>
      <c r="C138" s="20" t="s">
        <v>216</v>
      </c>
      <c r="D138" s="46" t="s">
        <v>217</v>
      </c>
      <c r="E138" s="51"/>
      <c r="F138" s="51"/>
      <c r="G138" s="51"/>
      <c r="H138" s="51">
        <v>10.4</v>
      </c>
      <c r="I138" s="51">
        <f t="shared" si="10"/>
        <v>10.4</v>
      </c>
      <c r="J138" s="51"/>
      <c r="K138" s="51"/>
      <c r="L138" s="51">
        <f t="shared" si="11"/>
        <v>10.4</v>
      </c>
      <c r="M138" s="51" t="e">
        <f t="shared" si="12"/>
        <v>#DIV/0!</v>
      </c>
    </row>
    <row r="139" spans="1:13" ht="47.25" hidden="1">
      <c r="A139" s="85"/>
      <c r="B139" s="78"/>
      <c r="C139" s="20" t="s">
        <v>21</v>
      </c>
      <c r="D139" s="46" t="s">
        <v>22</v>
      </c>
      <c r="E139" s="51">
        <v>280.9</v>
      </c>
      <c r="F139" s="51"/>
      <c r="G139" s="51"/>
      <c r="H139" s="51"/>
      <c r="I139" s="51">
        <f t="shared" si="10"/>
        <v>0</v>
      </c>
      <c r="J139" s="51"/>
      <c r="K139" s="51"/>
      <c r="L139" s="51">
        <f t="shared" si="11"/>
        <v>-280.9</v>
      </c>
      <c r="M139" s="51">
        <f t="shared" si="12"/>
        <v>0</v>
      </c>
    </row>
    <row r="140" spans="1:13" ht="15.75">
      <c r="A140" s="85"/>
      <c r="B140" s="78"/>
      <c r="C140" s="21" t="s">
        <v>23</v>
      </c>
      <c r="D140" s="45" t="s">
        <v>24</v>
      </c>
      <c r="E140" s="51">
        <v>15</v>
      </c>
      <c r="F140" s="51"/>
      <c r="G140" s="51"/>
      <c r="H140" s="51">
        <v>-21.3</v>
      </c>
      <c r="I140" s="51">
        <f t="shared" si="10"/>
        <v>-21.3</v>
      </c>
      <c r="J140" s="51"/>
      <c r="K140" s="51"/>
      <c r="L140" s="51">
        <f t="shared" si="11"/>
        <v>-36.3</v>
      </c>
      <c r="M140" s="51">
        <f t="shared" si="12"/>
        <v>-142.00000000000003</v>
      </c>
    </row>
    <row r="141" spans="1:13" ht="15.75">
      <c r="A141" s="85"/>
      <c r="B141" s="78"/>
      <c r="C141" s="21" t="s">
        <v>25</v>
      </c>
      <c r="D141" s="45" t="s">
        <v>26</v>
      </c>
      <c r="E141" s="51"/>
      <c r="F141" s="69">
        <v>4.3</v>
      </c>
      <c r="G141" s="69">
        <v>4.3</v>
      </c>
      <c r="H141" s="51">
        <v>250</v>
      </c>
      <c r="I141" s="51">
        <f t="shared" si="10"/>
        <v>245.7</v>
      </c>
      <c r="J141" s="51">
        <f aca="true" t="shared" si="13" ref="J141:J198">H141/G141*100</f>
        <v>5813.9534883720935</v>
      </c>
      <c r="K141" s="51">
        <f aca="true" t="shared" si="14" ref="K141:K198">H141/F141*100</f>
        <v>5813.9534883720935</v>
      </c>
      <c r="L141" s="51">
        <f t="shared" si="11"/>
        <v>250</v>
      </c>
      <c r="M141" s="51"/>
    </row>
    <row r="142" spans="1:13" ht="15.75">
      <c r="A142" s="85"/>
      <c r="B142" s="78"/>
      <c r="C142" s="21" t="s">
        <v>28</v>
      </c>
      <c r="D142" s="45" t="s">
        <v>29</v>
      </c>
      <c r="E142" s="51">
        <v>29506.3</v>
      </c>
      <c r="F142" s="51">
        <v>539703.8</v>
      </c>
      <c r="G142" s="51">
        <v>1431.4</v>
      </c>
      <c r="H142" s="51">
        <v>20327.8</v>
      </c>
      <c r="I142" s="51">
        <f t="shared" si="10"/>
        <v>18896.399999999998</v>
      </c>
      <c r="J142" s="51">
        <f t="shared" si="13"/>
        <v>1420.1341344138605</v>
      </c>
      <c r="K142" s="51">
        <f t="shared" si="14"/>
        <v>3.766473387810128</v>
      </c>
      <c r="L142" s="51">
        <f t="shared" si="11"/>
        <v>-9178.5</v>
      </c>
      <c r="M142" s="51">
        <f t="shared" si="12"/>
        <v>68.89308384988968</v>
      </c>
    </row>
    <row r="143" spans="1:13" ht="15.75">
      <c r="A143" s="85"/>
      <c r="B143" s="78"/>
      <c r="C143" s="21" t="s">
        <v>30</v>
      </c>
      <c r="D143" s="45" t="s">
        <v>77</v>
      </c>
      <c r="E143" s="51">
        <v>1360534.4</v>
      </c>
      <c r="F143" s="51">
        <v>3067535.4</v>
      </c>
      <c r="G143" s="51">
        <f>1639564.7+31687.7</f>
        <v>1671252.4</v>
      </c>
      <c r="H143" s="51">
        <v>1689391</v>
      </c>
      <c r="I143" s="51">
        <f t="shared" si="10"/>
        <v>18138.600000000093</v>
      </c>
      <c r="J143" s="51">
        <f t="shared" si="13"/>
        <v>101.08532978022949</v>
      </c>
      <c r="K143" s="51">
        <f t="shared" si="14"/>
        <v>55.07323566665278</v>
      </c>
      <c r="L143" s="51">
        <f t="shared" si="11"/>
        <v>328856.6000000001</v>
      </c>
      <c r="M143" s="51">
        <f t="shared" si="12"/>
        <v>124.17113451890668</v>
      </c>
    </row>
    <row r="144" spans="1:13" ht="15.75">
      <c r="A144" s="85"/>
      <c r="B144" s="78"/>
      <c r="C144" s="21" t="s">
        <v>48</v>
      </c>
      <c r="D144" s="46" t="s">
        <v>49</v>
      </c>
      <c r="E144" s="51">
        <v>5036.2</v>
      </c>
      <c r="F144" s="51">
        <v>12870.3</v>
      </c>
      <c r="G144" s="51">
        <v>1594.6</v>
      </c>
      <c r="H144" s="51">
        <v>4339.5</v>
      </c>
      <c r="I144" s="51">
        <f t="shared" si="10"/>
        <v>2744.9</v>
      </c>
      <c r="J144" s="51">
        <f t="shared" si="13"/>
        <v>272.1372130941929</v>
      </c>
      <c r="K144" s="51">
        <f t="shared" si="14"/>
        <v>33.717162770098604</v>
      </c>
      <c r="L144" s="51">
        <f t="shared" si="11"/>
        <v>-696.6999999999998</v>
      </c>
      <c r="M144" s="51">
        <f t="shared" si="12"/>
        <v>86.16615702315238</v>
      </c>
    </row>
    <row r="145" spans="1:13" ht="31.5">
      <c r="A145" s="85"/>
      <c r="B145" s="78"/>
      <c r="C145" s="21" t="s">
        <v>203</v>
      </c>
      <c r="D145" s="44" t="s">
        <v>206</v>
      </c>
      <c r="E145" s="51"/>
      <c r="F145" s="51"/>
      <c r="G145" s="51"/>
      <c r="H145" s="51">
        <v>14932.3</v>
      </c>
      <c r="I145" s="51">
        <f t="shared" si="10"/>
        <v>14932.3</v>
      </c>
      <c r="J145" s="51"/>
      <c r="K145" s="51"/>
      <c r="L145" s="51">
        <f t="shared" si="11"/>
        <v>14932.3</v>
      </c>
      <c r="M145" s="51"/>
    </row>
    <row r="146" spans="1:13" ht="15.75">
      <c r="A146" s="85"/>
      <c r="B146" s="78"/>
      <c r="C146" s="21" t="s">
        <v>32</v>
      </c>
      <c r="D146" s="45" t="s">
        <v>27</v>
      </c>
      <c r="E146" s="51">
        <v>-20061</v>
      </c>
      <c r="F146" s="51"/>
      <c r="G146" s="51"/>
      <c r="H146" s="51">
        <v>-30849.8</v>
      </c>
      <c r="I146" s="51">
        <f t="shared" si="10"/>
        <v>-30849.8</v>
      </c>
      <c r="J146" s="51"/>
      <c r="K146" s="51"/>
      <c r="L146" s="51">
        <f t="shared" si="11"/>
        <v>-10788.8</v>
      </c>
      <c r="M146" s="51">
        <f t="shared" si="12"/>
        <v>153.77997108818104</v>
      </c>
    </row>
    <row r="147" spans="1:13" s="5" customFormat="1" ht="31.5">
      <c r="A147" s="85"/>
      <c r="B147" s="78"/>
      <c r="C147" s="23"/>
      <c r="D147" s="3" t="s">
        <v>37</v>
      </c>
      <c r="E147" s="6">
        <f>E148-E146</f>
        <v>1402596.2999999998</v>
      </c>
      <c r="F147" s="6">
        <f>F148-F146</f>
        <v>3620113.8</v>
      </c>
      <c r="G147" s="6">
        <f>G148-G146</f>
        <v>1674282.7</v>
      </c>
      <c r="H147" s="6">
        <f>H148-H146</f>
        <v>1730754.2</v>
      </c>
      <c r="I147" s="6">
        <f t="shared" si="10"/>
        <v>56471.5</v>
      </c>
      <c r="J147" s="6">
        <f t="shared" si="13"/>
        <v>103.37287723273974</v>
      </c>
      <c r="K147" s="6">
        <f t="shared" si="14"/>
        <v>47.80938654469924</v>
      </c>
      <c r="L147" s="6">
        <f t="shared" si="11"/>
        <v>328157.90000000014</v>
      </c>
      <c r="M147" s="6">
        <f t="shared" si="12"/>
        <v>123.39646126258855</v>
      </c>
    </row>
    <row r="148" spans="1:13" s="5" customFormat="1" ht="15.75">
      <c r="A148" s="84"/>
      <c r="B148" s="79"/>
      <c r="C148" s="17"/>
      <c r="D148" s="3" t="s">
        <v>56</v>
      </c>
      <c r="E148" s="4">
        <f>SUM(E134:E137,E140:E146)</f>
        <v>1382535.2999999998</v>
      </c>
      <c r="F148" s="4">
        <f>SUM(F134:F137,F140:F146)</f>
        <v>3620113.8</v>
      </c>
      <c r="G148" s="4">
        <f>SUM(G134:G137,G140:G146)</f>
        <v>1674282.7</v>
      </c>
      <c r="H148" s="4">
        <f>SUM(H134:H137,H140:H146)</f>
        <v>1699904.4</v>
      </c>
      <c r="I148" s="4">
        <f t="shared" si="10"/>
        <v>25621.699999999953</v>
      </c>
      <c r="J148" s="4">
        <f t="shared" si="13"/>
        <v>101.53030906907179</v>
      </c>
      <c r="K148" s="4">
        <f t="shared" si="14"/>
        <v>46.95720891426121</v>
      </c>
      <c r="L148" s="4">
        <f t="shared" si="11"/>
        <v>317369.1000000001</v>
      </c>
      <c r="M148" s="4">
        <f t="shared" si="12"/>
        <v>122.95558746311939</v>
      </c>
    </row>
    <row r="149" spans="1:13" s="5" customFormat="1" ht="31.5" customHeight="1">
      <c r="A149" s="83" t="s">
        <v>83</v>
      </c>
      <c r="B149" s="77" t="s">
        <v>84</v>
      </c>
      <c r="C149" s="21" t="s">
        <v>212</v>
      </c>
      <c r="D149" s="32" t="s">
        <v>213</v>
      </c>
      <c r="E149" s="34">
        <v>14.9</v>
      </c>
      <c r="F149" s="4"/>
      <c r="G149" s="4"/>
      <c r="H149" s="34">
        <v>12.2</v>
      </c>
      <c r="I149" s="34">
        <f t="shared" si="10"/>
        <v>12.2</v>
      </c>
      <c r="J149" s="34"/>
      <c r="K149" s="34"/>
      <c r="L149" s="34">
        <f t="shared" si="11"/>
        <v>-2.700000000000001</v>
      </c>
      <c r="M149" s="34">
        <f t="shared" si="12"/>
        <v>81.87919463087248</v>
      </c>
    </row>
    <row r="150" spans="1:13" ht="15.75">
      <c r="A150" s="85"/>
      <c r="B150" s="78"/>
      <c r="C150" s="21" t="s">
        <v>19</v>
      </c>
      <c r="D150" s="45" t="s">
        <v>20</v>
      </c>
      <c r="E150" s="34">
        <f>E152+E151</f>
        <v>4.9</v>
      </c>
      <c r="F150" s="34">
        <f>F152+F151</f>
        <v>16.2</v>
      </c>
      <c r="G150" s="34">
        <f>G152+G151</f>
        <v>5.6</v>
      </c>
      <c r="H150" s="34">
        <f>H152+H151</f>
        <v>216.2</v>
      </c>
      <c r="I150" s="34">
        <f t="shared" si="10"/>
        <v>210.6</v>
      </c>
      <c r="J150" s="34">
        <f t="shared" si="13"/>
        <v>3860.7142857142853</v>
      </c>
      <c r="K150" s="34">
        <f t="shared" si="14"/>
        <v>1334.567901234568</v>
      </c>
      <c r="L150" s="34">
        <f t="shared" si="11"/>
        <v>211.29999999999998</v>
      </c>
      <c r="M150" s="34">
        <f t="shared" si="12"/>
        <v>4412.244897959183</v>
      </c>
    </row>
    <row r="151" spans="1:13" ht="47.25" hidden="1">
      <c r="A151" s="85"/>
      <c r="B151" s="78"/>
      <c r="C151" s="20" t="s">
        <v>216</v>
      </c>
      <c r="D151" s="46" t="s">
        <v>217</v>
      </c>
      <c r="E151" s="34"/>
      <c r="F151" s="34"/>
      <c r="G151" s="34"/>
      <c r="H151" s="34"/>
      <c r="I151" s="34">
        <f t="shared" si="10"/>
        <v>0</v>
      </c>
      <c r="J151" s="34" t="e">
        <f t="shared" si="13"/>
        <v>#DIV/0!</v>
      </c>
      <c r="K151" s="34" t="e">
        <f t="shared" si="14"/>
        <v>#DIV/0!</v>
      </c>
      <c r="L151" s="34">
        <f t="shared" si="11"/>
        <v>0</v>
      </c>
      <c r="M151" s="34" t="e">
        <f t="shared" si="12"/>
        <v>#DIV/0!</v>
      </c>
    </row>
    <row r="152" spans="1:13" ht="47.25" hidden="1">
      <c r="A152" s="85"/>
      <c r="B152" s="78"/>
      <c r="C152" s="20" t="s">
        <v>21</v>
      </c>
      <c r="D152" s="46" t="s">
        <v>22</v>
      </c>
      <c r="E152" s="34">
        <v>4.9</v>
      </c>
      <c r="F152" s="34">
        <v>16.2</v>
      </c>
      <c r="G152" s="34">
        <v>5.6</v>
      </c>
      <c r="H152" s="34">
        <v>216.2</v>
      </c>
      <c r="I152" s="34">
        <f t="shared" si="10"/>
        <v>210.6</v>
      </c>
      <c r="J152" s="34">
        <f t="shared" si="13"/>
        <v>3860.7142857142853</v>
      </c>
      <c r="K152" s="34">
        <f t="shared" si="14"/>
        <v>1334.567901234568</v>
      </c>
      <c r="L152" s="34">
        <f t="shared" si="11"/>
        <v>211.29999999999998</v>
      </c>
      <c r="M152" s="34">
        <f t="shared" si="12"/>
        <v>4412.244897959183</v>
      </c>
    </row>
    <row r="153" spans="1:13" ht="15.75">
      <c r="A153" s="85"/>
      <c r="B153" s="78"/>
      <c r="C153" s="21" t="s">
        <v>23</v>
      </c>
      <c r="D153" s="45" t="s">
        <v>24</v>
      </c>
      <c r="E153" s="34">
        <v>5.1</v>
      </c>
      <c r="F153" s="34"/>
      <c r="G153" s="34"/>
      <c r="H153" s="34">
        <v>11.2</v>
      </c>
      <c r="I153" s="34">
        <f t="shared" si="10"/>
        <v>11.2</v>
      </c>
      <c r="J153" s="34"/>
      <c r="K153" s="34"/>
      <c r="L153" s="34">
        <f t="shared" si="11"/>
        <v>6.1</v>
      </c>
      <c r="M153" s="34">
        <f t="shared" si="12"/>
        <v>219.60784313725492</v>
      </c>
    </row>
    <row r="154" spans="1:13" ht="15.75">
      <c r="A154" s="85"/>
      <c r="B154" s="78"/>
      <c r="C154" s="21" t="s">
        <v>25</v>
      </c>
      <c r="D154" s="45" t="s">
        <v>26</v>
      </c>
      <c r="E154" s="34">
        <v>886.2</v>
      </c>
      <c r="F154" s="53"/>
      <c r="G154" s="53"/>
      <c r="H154" s="34"/>
      <c r="I154" s="34">
        <f t="shared" si="10"/>
        <v>0</v>
      </c>
      <c r="J154" s="34"/>
      <c r="K154" s="34"/>
      <c r="L154" s="34">
        <f t="shared" si="11"/>
        <v>-886.2</v>
      </c>
      <c r="M154" s="34">
        <f t="shared" si="12"/>
        <v>0</v>
      </c>
    </row>
    <row r="155" spans="1:13" ht="15.75" hidden="1">
      <c r="A155" s="85"/>
      <c r="B155" s="78"/>
      <c r="C155" s="21" t="s">
        <v>28</v>
      </c>
      <c r="D155" s="45" t="s">
        <v>29</v>
      </c>
      <c r="E155" s="54"/>
      <c r="F155" s="34"/>
      <c r="G155" s="34"/>
      <c r="H155" s="34"/>
      <c r="I155" s="34">
        <f t="shared" si="10"/>
        <v>0</v>
      </c>
      <c r="J155" s="34" t="e">
        <f t="shared" si="13"/>
        <v>#DIV/0!</v>
      </c>
      <c r="K155" s="34" t="e">
        <f t="shared" si="14"/>
        <v>#DIV/0!</v>
      </c>
      <c r="L155" s="34">
        <f t="shared" si="11"/>
        <v>0</v>
      </c>
      <c r="M155" s="34" t="e">
        <f t="shared" si="12"/>
        <v>#DIV/0!</v>
      </c>
    </row>
    <row r="156" spans="1:13" ht="15.75">
      <c r="A156" s="85"/>
      <c r="B156" s="78"/>
      <c r="C156" s="21" t="s">
        <v>30</v>
      </c>
      <c r="D156" s="45" t="s">
        <v>77</v>
      </c>
      <c r="E156" s="34">
        <v>1530.5</v>
      </c>
      <c r="F156" s="34">
        <v>3371.8</v>
      </c>
      <c r="G156" s="34">
        <v>1819.9</v>
      </c>
      <c r="H156" s="34">
        <v>1819.9</v>
      </c>
      <c r="I156" s="34">
        <f t="shared" si="10"/>
        <v>0</v>
      </c>
      <c r="J156" s="34">
        <f t="shared" si="13"/>
        <v>100</v>
      </c>
      <c r="K156" s="34">
        <f t="shared" si="14"/>
        <v>53.97413844237499</v>
      </c>
      <c r="L156" s="34">
        <f t="shared" si="11"/>
        <v>289.4000000000001</v>
      </c>
      <c r="M156" s="34">
        <f t="shared" si="12"/>
        <v>118.90885331590984</v>
      </c>
    </row>
    <row r="157" spans="1:13" ht="15.75" hidden="1">
      <c r="A157" s="85"/>
      <c r="B157" s="78"/>
      <c r="C157" s="21" t="s">
        <v>48</v>
      </c>
      <c r="D157" s="46" t="s">
        <v>49</v>
      </c>
      <c r="E157" s="34"/>
      <c r="F157" s="34"/>
      <c r="G157" s="34"/>
      <c r="H157" s="34"/>
      <c r="I157" s="34">
        <f t="shared" si="10"/>
        <v>0</v>
      </c>
      <c r="J157" s="34" t="e">
        <f t="shared" si="13"/>
        <v>#DIV/0!</v>
      </c>
      <c r="K157" s="34" t="e">
        <f t="shared" si="14"/>
        <v>#DIV/0!</v>
      </c>
      <c r="L157" s="34">
        <f t="shared" si="11"/>
        <v>0</v>
      </c>
      <c r="M157" s="34" t="e">
        <f t="shared" si="12"/>
        <v>#DIV/0!</v>
      </c>
    </row>
    <row r="158" spans="1:13" ht="15.75">
      <c r="A158" s="85"/>
      <c r="B158" s="78"/>
      <c r="C158" s="21" t="s">
        <v>32</v>
      </c>
      <c r="D158" s="45" t="s">
        <v>27</v>
      </c>
      <c r="E158" s="34">
        <v>-25.6</v>
      </c>
      <c r="F158" s="34"/>
      <c r="G158" s="34"/>
      <c r="H158" s="34"/>
      <c r="I158" s="34">
        <f t="shared" si="10"/>
        <v>0</v>
      </c>
      <c r="J158" s="34"/>
      <c r="K158" s="34"/>
      <c r="L158" s="34">
        <f t="shared" si="11"/>
        <v>25.6</v>
      </c>
      <c r="M158" s="34">
        <f t="shared" si="12"/>
        <v>0</v>
      </c>
    </row>
    <row r="159" spans="1:13" s="5" customFormat="1" ht="31.5">
      <c r="A159" s="85"/>
      <c r="B159" s="78"/>
      <c r="C159" s="23"/>
      <c r="D159" s="3" t="s">
        <v>37</v>
      </c>
      <c r="E159" s="4">
        <f>E160-E158</f>
        <v>2441.6</v>
      </c>
      <c r="F159" s="4">
        <f>F160-F158</f>
        <v>3388</v>
      </c>
      <c r="G159" s="4">
        <f>G160-G158</f>
        <v>1825.5</v>
      </c>
      <c r="H159" s="4">
        <f>H160-H158</f>
        <v>2059.5</v>
      </c>
      <c r="I159" s="4">
        <f t="shared" si="10"/>
        <v>234</v>
      </c>
      <c r="J159" s="4">
        <f t="shared" si="13"/>
        <v>112.81840591618734</v>
      </c>
      <c r="K159" s="4">
        <f t="shared" si="14"/>
        <v>60.78807556080284</v>
      </c>
      <c r="L159" s="4">
        <f t="shared" si="11"/>
        <v>-382.0999999999999</v>
      </c>
      <c r="M159" s="4">
        <f t="shared" si="12"/>
        <v>84.3504259501966</v>
      </c>
    </row>
    <row r="160" spans="1:13" s="5" customFormat="1" ht="15.75">
      <c r="A160" s="84"/>
      <c r="B160" s="79"/>
      <c r="C160" s="29"/>
      <c r="D160" s="3" t="s">
        <v>56</v>
      </c>
      <c r="E160" s="6">
        <f>SUM(E149:E150,E153:E158)</f>
        <v>2416</v>
      </c>
      <c r="F160" s="6">
        <f>SUM(F149:F150,F153:F158)</f>
        <v>3388</v>
      </c>
      <c r="G160" s="6">
        <f>SUM(G149:G150,G153:G158)</f>
        <v>1825.5</v>
      </c>
      <c r="H160" s="6">
        <f>SUM(H149:H150,H153:H158)</f>
        <v>2059.5</v>
      </c>
      <c r="I160" s="6">
        <f t="shared" si="10"/>
        <v>234</v>
      </c>
      <c r="J160" s="6">
        <f t="shared" si="13"/>
        <v>112.81840591618734</v>
      </c>
      <c r="K160" s="6">
        <f t="shared" si="14"/>
        <v>60.78807556080284</v>
      </c>
      <c r="L160" s="6">
        <f t="shared" si="11"/>
        <v>-356.5</v>
      </c>
      <c r="M160" s="6">
        <f t="shared" si="12"/>
        <v>85.24420529801324</v>
      </c>
    </row>
    <row r="161" spans="1:13" ht="31.5" customHeight="1">
      <c r="A161" s="83" t="s">
        <v>85</v>
      </c>
      <c r="B161" s="77" t="s">
        <v>86</v>
      </c>
      <c r="C161" s="21" t="s">
        <v>212</v>
      </c>
      <c r="D161" s="32" t="s">
        <v>213</v>
      </c>
      <c r="E161" s="34">
        <v>92.6</v>
      </c>
      <c r="F161" s="34"/>
      <c r="G161" s="34"/>
      <c r="H161" s="34">
        <v>-33.6</v>
      </c>
      <c r="I161" s="34">
        <f t="shared" si="10"/>
        <v>-33.6</v>
      </c>
      <c r="J161" s="34"/>
      <c r="K161" s="34"/>
      <c r="L161" s="34">
        <f t="shared" si="11"/>
        <v>-126.19999999999999</v>
      </c>
      <c r="M161" s="34">
        <f t="shared" si="12"/>
        <v>-36.285097192224626</v>
      </c>
    </row>
    <row r="162" spans="1:13" ht="15.75" hidden="1">
      <c r="A162" s="85"/>
      <c r="B162" s="78"/>
      <c r="C162" s="21" t="s">
        <v>87</v>
      </c>
      <c r="D162" s="45" t="s">
        <v>88</v>
      </c>
      <c r="E162" s="34"/>
      <c r="F162" s="34"/>
      <c r="G162" s="34"/>
      <c r="H162" s="34"/>
      <c r="I162" s="34">
        <f t="shared" si="10"/>
        <v>0</v>
      </c>
      <c r="J162" s="34" t="e">
        <f t="shared" si="13"/>
        <v>#DIV/0!</v>
      </c>
      <c r="K162" s="34" t="e">
        <f t="shared" si="14"/>
        <v>#DIV/0!</v>
      </c>
      <c r="L162" s="34">
        <f t="shared" si="11"/>
        <v>0</v>
      </c>
      <c r="M162" s="34" t="e">
        <f t="shared" si="12"/>
        <v>#DIV/0!</v>
      </c>
    </row>
    <row r="163" spans="1:13" ht="15.75">
      <c r="A163" s="85"/>
      <c r="B163" s="78"/>
      <c r="C163" s="21" t="s">
        <v>19</v>
      </c>
      <c r="D163" s="45" t="s">
        <v>20</v>
      </c>
      <c r="E163" s="34">
        <f>E165+E164</f>
        <v>510</v>
      </c>
      <c r="F163" s="34">
        <f>F165+F164</f>
        <v>51.4</v>
      </c>
      <c r="G163" s="34">
        <f>G165+G164</f>
        <v>22.3</v>
      </c>
      <c r="H163" s="34">
        <f>H165+H164</f>
        <v>111.2</v>
      </c>
      <c r="I163" s="34">
        <f t="shared" si="10"/>
        <v>88.9</v>
      </c>
      <c r="J163" s="34">
        <f t="shared" si="13"/>
        <v>498.6547085201794</v>
      </c>
      <c r="K163" s="34">
        <f t="shared" si="14"/>
        <v>216.3424124513619</v>
      </c>
      <c r="L163" s="34">
        <f t="shared" si="11"/>
        <v>-398.8</v>
      </c>
      <c r="M163" s="34">
        <f t="shared" si="12"/>
        <v>21.80392156862745</v>
      </c>
    </row>
    <row r="164" spans="1:13" ht="47.25" hidden="1">
      <c r="A164" s="85"/>
      <c r="B164" s="78"/>
      <c r="C164" s="20" t="s">
        <v>216</v>
      </c>
      <c r="D164" s="46" t="s">
        <v>217</v>
      </c>
      <c r="E164" s="34">
        <v>510</v>
      </c>
      <c r="F164" s="34"/>
      <c r="G164" s="34"/>
      <c r="H164" s="34"/>
      <c r="I164" s="34">
        <f t="shared" si="10"/>
        <v>0</v>
      </c>
      <c r="J164" s="34" t="e">
        <f t="shared" si="13"/>
        <v>#DIV/0!</v>
      </c>
      <c r="K164" s="34" t="e">
        <f t="shared" si="14"/>
        <v>#DIV/0!</v>
      </c>
      <c r="L164" s="34">
        <f t="shared" si="11"/>
        <v>-510</v>
      </c>
      <c r="M164" s="34">
        <f t="shared" si="12"/>
        <v>0</v>
      </c>
    </row>
    <row r="165" spans="1:13" ht="47.25" hidden="1">
      <c r="A165" s="85"/>
      <c r="B165" s="78"/>
      <c r="C165" s="20" t="s">
        <v>21</v>
      </c>
      <c r="D165" s="46" t="s">
        <v>22</v>
      </c>
      <c r="E165" s="34"/>
      <c r="F165" s="34">
        <v>51.4</v>
      </c>
      <c r="G165" s="34">
        <v>22.3</v>
      </c>
      <c r="H165" s="34">
        <v>111.2</v>
      </c>
      <c r="I165" s="34">
        <f t="shared" si="10"/>
        <v>88.9</v>
      </c>
      <c r="J165" s="34">
        <f t="shared" si="13"/>
        <v>498.6547085201794</v>
      </c>
      <c r="K165" s="34">
        <f t="shared" si="14"/>
        <v>216.3424124513619</v>
      </c>
      <c r="L165" s="34">
        <f t="shared" si="11"/>
        <v>111.2</v>
      </c>
      <c r="M165" s="34" t="e">
        <f t="shared" si="12"/>
        <v>#DIV/0!</v>
      </c>
    </row>
    <row r="166" spans="1:13" ht="15.75" hidden="1">
      <c r="A166" s="85"/>
      <c r="B166" s="78"/>
      <c r="C166" s="21" t="s">
        <v>23</v>
      </c>
      <c r="D166" s="45" t="s">
        <v>24</v>
      </c>
      <c r="E166" s="34"/>
      <c r="F166" s="34"/>
      <c r="G166" s="34"/>
      <c r="H166" s="34"/>
      <c r="I166" s="34">
        <f t="shared" si="10"/>
        <v>0</v>
      </c>
      <c r="J166" s="34" t="e">
        <f t="shared" si="13"/>
        <v>#DIV/0!</v>
      </c>
      <c r="K166" s="34" t="e">
        <f t="shared" si="14"/>
        <v>#DIV/0!</v>
      </c>
      <c r="L166" s="34">
        <f t="shared" si="11"/>
        <v>0</v>
      </c>
      <c r="M166" s="34" t="e">
        <f t="shared" si="12"/>
        <v>#DIV/0!</v>
      </c>
    </row>
    <row r="167" spans="1:13" ht="15.75">
      <c r="A167" s="85"/>
      <c r="B167" s="78"/>
      <c r="C167" s="21" t="s">
        <v>25</v>
      </c>
      <c r="D167" s="45" t="s">
        <v>26</v>
      </c>
      <c r="E167" s="34">
        <v>94.5</v>
      </c>
      <c r="F167" s="34"/>
      <c r="G167" s="34"/>
      <c r="H167" s="34"/>
      <c r="I167" s="34">
        <f t="shared" si="10"/>
        <v>0</v>
      </c>
      <c r="J167" s="34"/>
      <c r="K167" s="34"/>
      <c r="L167" s="34">
        <f t="shared" si="11"/>
        <v>-94.5</v>
      </c>
      <c r="M167" s="34">
        <f t="shared" si="12"/>
        <v>0</v>
      </c>
    </row>
    <row r="168" spans="1:13" ht="15.75" hidden="1">
      <c r="A168" s="85"/>
      <c r="B168" s="78"/>
      <c r="C168" s="21" t="s">
        <v>28</v>
      </c>
      <c r="D168" s="45" t="s">
        <v>29</v>
      </c>
      <c r="E168" s="34"/>
      <c r="F168" s="34"/>
      <c r="G168" s="34"/>
      <c r="H168" s="34"/>
      <c r="I168" s="34">
        <f t="shared" si="10"/>
        <v>0</v>
      </c>
      <c r="J168" s="34" t="e">
        <f t="shared" si="13"/>
        <v>#DIV/0!</v>
      </c>
      <c r="K168" s="34" t="e">
        <f t="shared" si="14"/>
        <v>#DIV/0!</v>
      </c>
      <c r="L168" s="34">
        <f t="shared" si="11"/>
        <v>0</v>
      </c>
      <c r="M168" s="34" t="e">
        <f t="shared" si="12"/>
        <v>#DIV/0!</v>
      </c>
    </row>
    <row r="169" spans="1:13" ht="15.75">
      <c r="A169" s="85"/>
      <c r="B169" s="78"/>
      <c r="C169" s="21" t="s">
        <v>30</v>
      </c>
      <c r="D169" s="45" t="s">
        <v>77</v>
      </c>
      <c r="E169" s="34">
        <v>2436.4</v>
      </c>
      <c r="F169" s="34">
        <v>6083.4</v>
      </c>
      <c r="G169" s="34">
        <v>2811.7</v>
      </c>
      <c r="H169" s="34">
        <v>2811.7</v>
      </c>
      <c r="I169" s="34">
        <f t="shared" si="10"/>
        <v>0</v>
      </c>
      <c r="J169" s="34">
        <f t="shared" si="13"/>
        <v>100</v>
      </c>
      <c r="K169" s="34">
        <f t="shared" si="14"/>
        <v>46.21921951540257</v>
      </c>
      <c r="L169" s="34">
        <f t="shared" si="11"/>
        <v>375.2999999999997</v>
      </c>
      <c r="M169" s="34">
        <f t="shared" si="12"/>
        <v>115.40387456903628</v>
      </c>
    </row>
    <row r="170" spans="1:13" ht="15.75" hidden="1">
      <c r="A170" s="85"/>
      <c r="B170" s="78"/>
      <c r="C170" s="21" t="s">
        <v>48</v>
      </c>
      <c r="D170" s="46" t="s">
        <v>49</v>
      </c>
      <c r="E170" s="34"/>
      <c r="F170" s="34"/>
      <c r="G170" s="34"/>
      <c r="H170" s="34"/>
      <c r="I170" s="34">
        <f t="shared" si="10"/>
        <v>0</v>
      </c>
      <c r="J170" s="34" t="e">
        <f t="shared" si="13"/>
        <v>#DIV/0!</v>
      </c>
      <c r="K170" s="34" t="e">
        <f t="shared" si="14"/>
        <v>#DIV/0!</v>
      </c>
      <c r="L170" s="34">
        <f t="shared" si="11"/>
        <v>0</v>
      </c>
      <c r="M170" s="34" t="e">
        <f t="shared" si="12"/>
        <v>#DIV/0!</v>
      </c>
    </row>
    <row r="171" spans="1:13" ht="15.75">
      <c r="A171" s="85"/>
      <c r="B171" s="78"/>
      <c r="C171" s="21" t="s">
        <v>32</v>
      </c>
      <c r="D171" s="45" t="s">
        <v>27</v>
      </c>
      <c r="E171" s="34">
        <v>-247.4</v>
      </c>
      <c r="F171" s="34"/>
      <c r="G171" s="34"/>
      <c r="H171" s="34">
        <v>-44.6</v>
      </c>
      <c r="I171" s="34">
        <f t="shared" si="10"/>
        <v>-44.6</v>
      </c>
      <c r="J171" s="34"/>
      <c r="K171" s="34"/>
      <c r="L171" s="34">
        <f t="shared" si="11"/>
        <v>202.8</v>
      </c>
      <c r="M171" s="34">
        <f t="shared" si="12"/>
        <v>18.027485852869845</v>
      </c>
    </row>
    <row r="172" spans="1:13" s="5" customFormat="1" ht="31.5">
      <c r="A172" s="85"/>
      <c r="B172" s="78"/>
      <c r="C172" s="23"/>
      <c r="D172" s="3" t="s">
        <v>37</v>
      </c>
      <c r="E172" s="4">
        <f>E173-E171</f>
        <v>3133.5</v>
      </c>
      <c r="F172" s="4">
        <f>F173-F171</f>
        <v>6134.799999999999</v>
      </c>
      <c r="G172" s="4">
        <f>G173-G171</f>
        <v>2834</v>
      </c>
      <c r="H172" s="4">
        <f>H173-H171</f>
        <v>2889.2999999999997</v>
      </c>
      <c r="I172" s="4">
        <f t="shared" si="10"/>
        <v>55.29999999999973</v>
      </c>
      <c r="J172" s="4">
        <f t="shared" si="13"/>
        <v>101.95130557515877</v>
      </c>
      <c r="K172" s="4">
        <f t="shared" si="14"/>
        <v>47.09688987416053</v>
      </c>
      <c r="L172" s="4">
        <f t="shared" si="11"/>
        <v>-244.20000000000027</v>
      </c>
      <c r="M172" s="4">
        <f t="shared" si="12"/>
        <v>92.2067975107707</v>
      </c>
    </row>
    <row r="173" spans="1:13" s="5" customFormat="1" ht="15.75">
      <c r="A173" s="84"/>
      <c r="B173" s="79"/>
      <c r="C173" s="29"/>
      <c r="D173" s="3" t="s">
        <v>56</v>
      </c>
      <c r="E173" s="6">
        <f>SUM(E161:E163,E166:E171)</f>
        <v>2886.1</v>
      </c>
      <c r="F173" s="6">
        <f>SUM(F161:F163,F166:F171)</f>
        <v>6134.799999999999</v>
      </c>
      <c r="G173" s="6">
        <f>SUM(G161:G163,G166:G171)</f>
        <v>2834</v>
      </c>
      <c r="H173" s="6">
        <f>SUM(H161:H163,H166:H171)</f>
        <v>2844.7</v>
      </c>
      <c r="I173" s="6">
        <f t="shared" si="10"/>
        <v>10.699999999999818</v>
      </c>
      <c r="J173" s="6">
        <f t="shared" si="13"/>
        <v>100.37755822159491</v>
      </c>
      <c r="K173" s="6">
        <f t="shared" si="14"/>
        <v>46.36988980895873</v>
      </c>
      <c r="L173" s="6">
        <f t="shared" si="11"/>
        <v>-41.40000000000009</v>
      </c>
      <c r="M173" s="6">
        <f t="shared" si="12"/>
        <v>98.56553826963722</v>
      </c>
    </row>
    <row r="174" spans="1:13" ht="31.5" customHeight="1">
      <c r="A174" s="83" t="s">
        <v>89</v>
      </c>
      <c r="B174" s="77" t="s">
        <v>90</v>
      </c>
      <c r="C174" s="21" t="s">
        <v>212</v>
      </c>
      <c r="D174" s="32" t="s">
        <v>213</v>
      </c>
      <c r="E174" s="34">
        <v>74.8</v>
      </c>
      <c r="F174" s="34"/>
      <c r="G174" s="34"/>
      <c r="H174" s="34">
        <v>28.6</v>
      </c>
      <c r="I174" s="34">
        <f t="shared" si="10"/>
        <v>28.6</v>
      </c>
      <c r="J174" s="34"/>
      <c r="K174" s="34"/>
      <c r="L174" s="34">
        <f t="shared" si="11"/>
        <v>-46.199999999999996</v>
      </c>
      <c r="M174" s="34">
        <f t="shared" si="12"/>
        <v>38.235294117647065</v>
      </c>
    </row>
    <row r="175" spans="1:13" ht="15.75" hidden="1">
      <c r="A175" s="85"/>
      <c r="B175" s="78"/>
      <c r="C175" s="21" t="s">
        <v>87</v>
      </c>
      <c r="D175" s="45" t="s">
        <v>88</v>
      </c>
      <c r="E175" s="34"/>
      <c r="F175" s="34"/>
      <c r="G175" s="34"/>
      <c r="H175" s="34"/>
      <c r="I175" s="34">
        <f t="shared" si="10"/>
        <v>0</v>
      </c>
      <c r="J175" s="34" t="e">
        <f t="shared" si="13"/>
        <v>#DIV/0!</v>
      </c>
      <c r="K175" s="34" t="e">
        <f t="shared" si="14"/>
        <v>#DIV/0!</v>
      </c>
      <c r="L175" s="34">
        <f t="shared" si="11"/>
        <v>0</v>
      </c>
      <c r="M175" s="34" t="e">
        <f t="shared" si="12"/>
        <v>#DIV/0!</v>
      </c>
    </row>
    <row r="176" spans="1:13" ht="15.75">
      <c r="A176" s="85"/>
      <c r="B176" s="78"/>
      <c r="C176" s="21" t="s">
        <v>19</v>
      </c>
      <c r="D176" s="45" t="s">
        <v>20</v>
      </c>
      <c r="E176" s="34">
        <f>E177</f>
        <v>808.1</v>
      </c>
      <c r="F176" s="34">
        <f>F177</f>
        <v>39.6</v>
      </c>
      <c r="G176" s="34">
        <f>G177</f>
        <v>16</v>
      </c>
      <c r="H176" s="34">
        <f>H177</f>
        <v>204.9</v>
      </c>
      <c r="I176" s="34">
        <f t="shared" si="10"/>
        <v>188.9</v>
      </c>
      <c r="J176" s="34">
        <f t="shared" si="13"/>
        <v>1280.625</v>
      </c>
      <c r="K176" s="34">
        <f t="shared" si="14"/>
        <v>517.4242424242424</v>
      </c>
      <c r="L176" s="34">
        <f t="shared" si="11"/>
        <v>-603.2</v>
      </c>
      <c r="M176" s="34">
        <f t="shared" si="12"/>
        <v>25.355772800395993</v>
      </c>
    </row>
    <row r="177" spans="1:13" ht="47.25" hidden="1">
      <c r="A177" s="85"/>
      <c r="B177" s="78"/>
      <c r="C177" s="20" t="s">
        <v>21</v>
      </c>
      <c r="D177" s="46" t="s">
        <v>22</v>
      </c>
      <c r="E177" s="34">
        <v>808.1</v>
      </c>
      <c r="F177" s="34">
        <v>39.6</v>
      </c>
      <c r="G177" s="34">
        <v>16</v>
      </c>
      <c r="H177" s="34">
        <v>204.9</v>
      </c>
      <c r="I177" s="34">
        <f t="shared" si="10"/>
        <v>188.9</v>
      </c>
      <c r="J177" s="34">
        <f t="shared" si="13"/>
        <v>1280.625</v>
      </c>
      <c r="K177" s="34">
        <f t="shared" si="14"/>
        <v>517.4242424242424</v>
      </c>
      <c r="L177" s="34">
        <f t="shared" si="11"/>
        <v>-603.2</v>
      </c>
      <c r="M177" s="34">
        <f t="shared" si="12"/>
        <v>25.355772800395993</v>
      </c>
    </row>
    <row r="178" spans="1:13" ht="15.75">
      <c r="A178" s="85"/>
      <c r="B178" s="78"/>
      <c r="C178" s="21" t="s">
        <v>23</v>
      </c>
      <c r="D178" s="45" t="s">
        <v>24</v>
      </c>
      <c r="E178" s="34"/>
      <c r="F178" s="34"/>
      <c r="G178" s="34"/>
      <c r="H178" s="34">
        <v>0.4</v>
      </c>
      <c r="I178" s="34">
        <f t="shared" si="10"/>
        <v>0.4</v>
      </c>
      <c r="J178" s="34"/>
      <c r="K178" s="34"/>
      <c r="L178" s="34">
        <f t="shared" si="11"/>
        <v>0.4</v>
      </c>
      <c r="M178" s="34"/>
    </row>
    <row r="179" spans="1:13" ht="15.75">
      <c r="A179" s="85"/>
      <c r="B179" s="78"/>
      <c r="C179" s="21" t="s">
        <v>25</v>
      </c>
      <c r="D179" s="45" t="s">
        <v>26</v>
      </c>
      <c r="E179" s="34">
        <v>54.3</v>
      </c>
      <c r="F179" s="34"/>
      <c r="G179" s="34"/>
      <c r="H179" s="34"/>
      <c r="I179" s="34">
        <f t="shared" si="10"/>
        <v>0</v>
      </c>
      <c r="J179" s="34"/>
      <c r="K179" s="34"/>
      <c r="L179" s="34">
        <f t="shared" si="11"/>
        <v>-54.3</v>
      </c>
      <c r="M179" s="34">
        <f t="shared" si="12"/>
        <v>0</v>
      </c>
    </row>
    <row r="180" spans="1:13" ht="15.75" customHeight="1" hidden="1">
      <c r="A180" s="85"/>
      <c r="B180" s="78"/>
      <c r="C180" s="21" t="s">
        <v>28</v>
      </c>
      <c r="D180" s="45" t="s">
        <v>29</v>
      </c>
      <c r="E180" s="34"/>
      <c r="F180" s="34"/>
      <c r="G180" s="34"/>
      <c r="H180" s="34"/>
      <c r="I180" s="34">
        <f t="shared" si="10"/>
        <v>0</v>
      </c>
      <c r="J180" s="34" t="e">
        <f t="shared" si="13"/>
        <v>#DIV/0!</v>
      </c>
      <c r="K180" s="34" t="e">
        <f t="shared" si="14"/>
        <v>#DIV/0!</v>
      </c>
      <c r="L180" s="34">
        <f t="shared" si="11"/>
        <v>0</v>
      </c>
      <c r="M180" s="34" t="e">
        <f t="shared" si="12"/>
        <v>#DIV/0!</v>
      </c>
    </row>
    <row r="181" spans="1:13" ht="15.75">
      <c r="A181" s="85"/>
      <c r="B181" s="78"/>
      <c r="C181" s="21" t="s">
        <v>30</v>
      </c>
      <c r="D181" s="45" t="s">
        <v>77</v>
      </c>
      <c r="E181" s="34">
        <v>2649.1</v>
      </c>
      <c r="F181" s="34">
        <v>5783.4</v>
      </c>
      <c r="G181" s="34">
        <v>2951.7</v>
      </c>
      <c r="H181" s="34">
        <v>2951.7</v>
      </c>
      <c r="I181" s="34">
        <f t="shared" si="10"/>
        <v>0</v>
      </c>
      <c r="J181" s="34">
        <f t="shared" si="13"/>
        <v>100</v>
      </c>
      <c r="K181" s="34">
        <f t="shared" si="14"/>
        <v>51.037452017844174</v>
      </c>
      <c r="L181" s="34">
        <f t="shared" si="11"/>
        <v>302.5999999999999</v>
      </c>
      <c r="M181" s="34">
        <f t="shared" si="12"/>
        <v>111.42274734815598</v>
      </c>
    </row>
    <row r="182" spans="1:13" ht="15.75" customHeight="1" hidden="1">
      <c r="A182" s="85"/>
      <c r="B182" s="78"/>
      <c r="C182" s="21" t="s">
        <v>48</v>
      </c>
      <c r="D182" s="46" t="s">
        <v>49</v>
      </c>
      <c r="E182" s="34"/>
      <c r="F182" s="34"/>
      <c r="G182" s="34"/>
      <c r="H182" s="34"/>
      <c r="I182" s="34">
        <f t="shared" si="10"/>
        <v>0</v>
      </c>
      <c r="J182" s="34" t="e">
        <f t="shared" si="13"/>
        <v>#DIV/0!</v>
      </c>
      <c r="K182" s="34" t="e">
        <f t="shared" si="14"/>
        <v>#DIV/0!</v>
      </c>
      <c r="L182" s="34">
        <f t="shared" si="11"/>
        <v>0</v>
      </c>
      <c r="M182" s="34" t="e">
        <f t="shared" si="12"/>
        <v>#DIV/0!</v>
      </c>
    </row>
    <row r="183" spans="1:13" ht="15.75">
      <c r="A183" s="85"/>
      <c r="B183" s="78"/>
      <c r="C183" s="21" t="s">
        <v>32</v>
      </c>
      <c r="D183" s="45" t="s">
        <v>27</v>
      </c>
      <c r="E183" s="34">
        <v>-2047.2</v>
      </c>
      <c r="F183" s="34"/>
      <c r="G183" s="34"/>
      <c r="H183" s="34">
        <v>-4</v>
      </c>
      <c r="I183" s="34">
        <f t="shared" si="10"/>
        <v>-4</v>
      </c>
      <c r="J183" s="34"/>
      <c r="K183" s="34"/>
      <c r="L183" s="34">
        <f t="shared" si="11"/>
        <v>2043.2</v>
      </c>
      <c r="M183" s="34">
        <f t="shared" si="12"/>
        <v>0.19538882375928096</v>
      </c>
    </row>
    <row r="184" spans="1:13" s="5" customFormat="1" ht="31.5">
      <c r="A184" s="85"/>
      <c r="B184" s="78"/>
      <c r="C184" s="23"/>
      <c r="D184" s="3" t="s">
        <v>37</v>
      </c>
      <c r="E184" s="4">
        <f>E185-E183</f>
        <v>3586.2999999999997</v>
      </c>
      <c r="F184" s="4">
        <f>F185-F183</f>
        <v>5823</v>
      </c>
      <c r="G184" s="4">
        <f>G185-G183</f>
        <v>2967.7</v>
      </c>
      <c r="H184" s="4">
        <f>H185-H183</f>
        <v>3185.6</v>
      </c>
      <c r="I184" s="4">
        <f t="shared" si="10"/>
        <v>217.9000000000001</v>
      </c>
      <c r="J184" s="4">
        <f t="shared" si="13"/>
        <v>107.34238635980726</v>
      </c>
      <c r="K184" s="4">
        <f t="shared" si="14"/>
        <v>54.707195603640734</v>
      </c>
      <c r="L184" s="4">
        <f t="shared" si="11"/>
        <v>-400.6999999999998</v>
      </c>
      <c r="M184" s="4">
        <f t="shared" si="12"/>
        <v>88.82692468560913</v>
      </c>
    </row>
    <row r="185" spans="1:13" s="5" customFormat="1" ht="15.75">
      <c r="A185" s="84"/>
      <c r="B185" s="79"/>
      <c r="C185" s="29"/>
      <c r="D185" s="3" t="s">
        <v>56</v>
      </c>
      <c r="E185" s="6">
        <f>SUM(E174:E176,E178:E183)</f>
        <v>1539.0999999999997</v>
      </c>
      <c r="F185" s="6">
        <f>SUM(F174:F176,F178:F183)</f>
        <v>5823</v>
      </c>
      <c r="G185" s="6">
        <f>SUM(G174:G176,G178:G183)</f>
        <v>2967.7</v>
      </c>
      <c r="H185" s="6">
        <f>SUM(H174:H176,H178:H183)</f>
        <v>3181.6</v>
      </c>
      <c r="I185" s="6">
        <f t="shared" si="10"/>
        <v>213.9000000000001</v>
      </c>
      <c r="J185" s="6">
        <f t="shared" si="13"/>
        <v>107.20760184654783</v>
      </c>
      <c r="K185" s="6">
        <f t="shared" si="14"/>
        <v>54.63850249012536</v>
      </c>
      <c r="L185" s="6">
        <f t="shared" si="11"/>
        <v>1642.5000000000002</v>
      </c>
      <c r="M185" s="6">
        <f t="shared" si="12"/>
        <v>206.7182119420441</v>
      </c>
    </row>
    <row r="186" spans="1:13" ht="31.5" customHeight="1">
      <c r="A186" s="83" t="s">
        <v>91</v>
      </c>
      <c r="B186" s="77" t="s">
        <v>92</v>
      </c>
      <c r="C186" s="21" t="s">
        <v>212</v>
      </c>
      <c r="D186" s="32" t="s">
        <v>213</v>
      </c>
      <c r="E186" s="34">
        <v>83.7</v>
      </c>
      <c r="F186" s="34"/>
      <c r="G186" s="34"/>
      <c r="H186" s="34">
        <v>3.6</v>
      </c>
      <c r="I186" s="34">
        <f t="shared" si="10"/>
        <v>3.6</v>
      </c>
      <c r="J186" s="34"/>
      <c r="K186" s="34"/>
      <c r="L186" s="34">
        <f t="shared" si="11"/>
        <v>-80.10000000000001</v>
      </c>
      <c r="M186" s="34">
        <f t="shared" si="12"/>
        <v>4.301075268817204</v>
      </c>
    </row>
    <row r="187" spans="1:13" ht="15.75" hidden="1">
      <c r="A187" s="85"/>
      <c r="B187" s="78"/>
      <c r="C187" s="21" t="s">
        <v>87</v>
      </c>
      <c r="D187" s="45" t="s">
        <v>88</v>
      </c>
      <c r="E187" s="34"/>
      <c r="F187" s="34"/>
      <c r="G187" s="34"/>
      <c r="H187" s="34"/>
      <c r="I187" s="34">
        <f t="shared" si="10"/>
        <v>0</v>
      </c>
      <c r="J187" s="34" t="e">
        <f t="shared" si="13"/>
        <v>#DIV/0!</v>
      </c>
      <c r="K187" s="34" t="e">
        <f t="shared" si="14"/>
        <v>#DIV/0!</v>
      </c>
      <c r="L187" s="34">
        <f t="shared" si="11"/>
        <v>0</v>
      </c>
      <c r="M187" s="34" t="e">
        <f t="shared" si="12"/>
        <v>#DIV/0!</v>
      </c>
    </row>
    <row r="188" spans="1:13" ht="15.75">
      <c r="A188" s="85"/>
      <c r="B188" s="78"/>
      <c r="C188" s="21" t="s">
        <v>19</v>
      </c>
      <c r="D188" s="45" t="s">
        <v>20</v>
      </c>
      <c r="E188" s="34">
        <f>SUM(E189:E190)</f>
        <v>12.1</v>
      </c>
      <c r="F188" s="34">
        <f>SUM(F189:F190)</f>
        <v>35.7</v>
      </c>
      <c r="G188" s="34">
        <f>SUM(G189:G190)</f>
        <v>18.9</v>
      </c>
      <c r="H188" s="34">
        <f>SUM(H189:H190)</f>
        <v>20.7</v>
      </c>
      <c r="I188" s="34">
        <f t="shared" si="10"/>
        <v>1.8000000000000007</v>
      </c>
      <c r="J188" s="34">
        <f t="shared" si="13"/>
        <v>109.52380952380953</v>
      </c>
      <c r="K188" s="34">
        <f t="shared" si="14"/>
        <v>57.98319327731092</v>
      </c>
      <c r="L188" s="34">
        <f t="shared" si="11"/>
        <v>8.6</v>
      </c>
      <c r="M188" s="34">
        <f t="shared" si="12"/>
        <v>171.07438016528926</v>
      </c>
    </row>
    <row r="189" spans="1:13" ht="47.25" hidden="1">
      <c r="A189" s="85"/>
      <c r="B189" s="78"/>
      <c r="C189" s="20" t="s">
        <v>216</v>
      </c>
      <c r="D189" s="46" t="s">
        <v>217</v>
      </c>
      <c r="E189" s="34"/>
      <c r="F189" s="34"/>
      <c r="G189" s="34"/>
      <c r="H189" s="34"/>
      <c r="I189" s="34">
        <f t="shared" si="10"/>
        <v>0</v>
      </c>
      <c r="J189" s="34" t="e">
        <f t="shared" si="13"/>
        <v>#DIV/0!</v>
      </c>
      <c r="K189" s="34" t="e">
        <f t="shared" si="14"/>
        <v>#DIV/0!</v>
      </c>
      <c r="L189" s="34">
        <f t="shared" si="11"/>
        <v>0</v>
      </c>
      <c r="M189" s="34" t="e">
        <f t="shared" si="12"/>
        <v>#DIV/0!</v>
      </c>
    </row>
    <row r="190" spans="1:13" ht="47.25" hidden="1">
      <c r="A190" s="85"/>
      <c r="B190" s="78"/>
      <c r="C190" s="20" t="s">
        <v>21</v>
      </c>
      <c r="D190" s="46" t="s">
        <v>22</v>
      </c>
      <c r="E190" s="34">
        <v>12.1</v>
      </c>
      <c r="F190" s="34">
        <v>35.7</v>
      </c>
      <c r="G190" s="34">
        <v>18.9</v>
      </c>
      <c r="H190" s="34">
        <v>20.7</v>
      </c>
      <c r="I190" s="34">
        <f t="shared" si="10"/>
        <v>1.8000000000000007</v>
      </c>
      <c r="J190" s="34">
        <f t="shared" si="13"/>
        <v>109.52380952380953</v>
      </c>
      <c r="K190" s="34">
        <f t="shared" si="14"/>
        <v>57.98319327731092</v>
      </c>
      <c r="L190" s="34">
        <f t="shared" si="11"/>
        <v>8.6</v>
      </c>
      <c r="M190" s="34">
        <f t="shared" si="12"/>
        <v>171.07438016528926</v>
      </c>
    </row>
    <row r="191" spans="1:13" ht="15.75" hidden="1">
      <c r="A191" s="85"/>
      <c r="B191" s="78"/>
      <c r="C191" s="21" t="s">
        <v>23</v>
      </c>
      <c r="D191" s="45" t="s">
        <v>24</v>
      </c>
      <c r="E191" s="34"/>
      <c r="F191" s="34"/>
      <c r="G191" s="34"/>
      <c r="H191" s="34"/>
      <c r="I191" s="34">
        <f t="shared" si="10"/>
        <v>0</v>
      </c>
      <c r="J191" s="34" t="e">
        <f t="shared" si="13"/>
        <v>#DIV/0!</v>
      </c>
      <c r="K191" s="34" t="e">
        <f t="shared" si="14"/>
        <v>#DIV/0!</v>
      </c>
      <c r="L191" s="34">
        <f t="shared" si="11"/>
        <v>0</v>
      </c>
      <c r="M191" s="34" t="e">
        <f t="shared" si="12"/>
        <v>#DIV/0!</v>
      </c>
    </row>
    <row r="192" spans="1:13" ht="15.75" hidden="1">
      <c r="A192" s="85"/>
      <c r="B192" s="78"/>
      <c r="C192" s="21" t="s">
        <v>25</v>
      </c>
      <c r="D192" s="45" t="s">
        <v>26</v>
      </c>
      <c r="E192" s="34"/>
      <c r="F192" s="34"/>
      <c r="G192" s="34"/>
      <c r="H192" s="34"/>
      <c r="I192" s="34">
        <f t="shared" si="10"/>
        <v>0</v>
      </c>
      <c r="J192" s="34" t="e">
        <f t="shared" si="13"/>
        <v>#DIV/0!</v>
      </c>
      <c r="K192" s="34" t="e">
        <f t="shared" si="14"/>
        <v>#DIV/0!</v>
      </c>
      <c r="L192" s="34">
        <f t="shared" si="11"/>
        <v>0</v>
      </c>
      <c r="M192" s="34" t="e">
        <f t="shared" si="12"/>
        <v>#DIV/0!</v>
      </c>
    </row>
    <row r="193" spans="1:13" ht="15.75" hidden="1">
      <c r="A193" s="85"/>
      <c r="B193" s="78"/>
      <c r="C193" s="21" t="s">
        <v>28</v>
      </c>
      <c r="D193" s="45" t="s">
        <v>29</v>
      </c>
      <c r="E193" s="34"/>
      <c r="F193" s="34"/>
      <c r="G193" s="34"/>
      <c r="H193" s="34"/>
      <c r="I193" s="34">
        <f t="shared" si="10"/>
        <v>0</v>
      </c>
      <c r="J193" s="34" t="e">
        <f t="shared" si="13"/>
        <v>#DIV/0!</v>
      </c>
      <c r="K193" s="34" t="e">
        <f t="shared" si="14"/>
        <v>#DIV/0!</v>
      </c>
      <c r="L193" s="34">
        <f t="shared" si="11"/>
        <v>0</v>
      </c>
      <c r="M193" s="34" t="e">
        <f t="shared" si="12"/>
        <v>#DIV/0!</v>
      </c>
    </row>
    <row r="194" spans="1:13" ht="15.75">
      <c r="A194" s="85"/>
      <c r="B194" s="78"/>
      <c r="C194" s="21" t="s">
        <v>30</v>
      </c>
      <c r="D194" s="45" t="s">
        <v>77</v>
      </c>
      <c r="E194" s="34">
        <v>2089.3</v>
      </c>
      <c r="F194" s="34">
        <v>4643.2</v>
      </c>
      <c r="G194" s="34">
        <v>2046.6</v>
      </c>
      <c r="H194" s="34">
        <v>2046.6</v>
      </c>
      <c r="I194" s="34">
        <f t="shared" si="10"/>
        <v>0</v>
      </c>
      <c r="J194" s="34">
        <f t="shared" si="13"/>
        <v>100</v>
      </c>
      <c r="K194" s="34">
        <f t="shared" si="14"/>
        <v>44.07736044107512</v>
      </c>
      <c r="L194" s="34">
        <f t="shared" si="11"/>
        <v>-42.70000000000027</v>
      </c>
      <c r="M194" s="34">
        <f t="shared" si="12"/>
        <v>97.95625329057577</v>
      </c>
    </row>
    <row r="195" spans="1:13" ht="15.75" hidden="1">
      <c r="A195" s="85"/>
      <c r="B195" s="78"/>
      <c r="C195" s="21" t="s">
        <v>48</v>
      </c>
      <c r="D195" s="46" t="s">
        <v>49</v>
      </c>
      <c r="E195" s="34"/>
      <c r="F195" s="34"/>
      <c r="G195" s="34"/>
      <c r="H195" s="34"/>
      <c r="I195" s="34">
        <f t="shared" si="10"/>
        <v>0</v>
      </c>
      <c r="J195" s="34" t="e">
        <f t="shared" si="13"/>
        <v>#DIV/0!</v>
      </c>
      <c r="K195" s="34" t="e">
        <f t="shared" si="14"/>
        <v>#DIV/0!</v>
      </c>
      <c r="L195" s="34">
        <f t="shared" si="11"/>
        <v>0</v>
      </c>
      <c r="M195" s="34" t="e">
        <f t="shared" si="12"/>
        <v>#DIV/0!</v>
      </c>
    </row>
    <row r="196" spans="1:13" ht="15.75">
      <c r="A196" s="85"/>
      <c r="B196" s="78"/>
      <c r="C196" s="21" t="s">
        <v>32</v>
      </c>
      <c r="D196" s="45" t="s">
        <v>27</v>
      </c>
      <c r="E196" s="34">
        <v>-293.1</v>
      </c>
      <c r="F196" s="34"/>
      <c r="G196" s="34"/>
      <c r="H196" s="34">
        <v>-52.1</v>
      </c>
      <c r="I196" s="34">
        <f t="shared" si="10"/>
        <v>-52.1</v>
      </c>
      <c r="J196" s="34"/>
      <c r="K196" s="34"/>
      <c r="L196" s="34">
        <f t="shared" si="11"/>
        <v>241.00000000000003</v>
      </c>
      <c r="M196" s="34">
        <f t="shared" si="12"/>
        <v>17.7755032412146</v>
      </c>
    </row>
    <row r="197" spans="1:13" s="5" customFormat="1" ht="31.5">
      <c r="A197" s="85"/>
      <c r="B197" s="78"/>
      <c r="C197" s="23"/>
      <c r="D197" s="3" t="s">
        <v>37</v>
      </c>
      <c r="E197" s="4">
        <f>E198-E196</f>
        <v>2185.1000000000004</v>
      </c>
      <c r="F197" s="4">
        <f>F198-F196</f>
        <v>4678.9</v>
      </c>
      <c r="G197" s="4">
        <f>G198-G196</f>
        <v>2065.5</v>
      </c>
      <c r="H197" s="4">
        <f>H198-H196</f>
        <v>2070.9</v>
      </c>
      <c r="I197" s="4">
        <f t="shared" si="10"/>
        <v>5.400000000000091</v>
      </c>
      <c r="J197" s="4">
        <f t="shared" si="13"/>
        <v>100.26143790849673</v>
      </c>
      <c r="K197" s="4">
        <f t="shared" si="14"/>
        <v>44.260403086195474</v>
      </c>
      <c r="L197" s="4">
        <f t="shared" si="11"/>
        <v>-114.20000000000027</v>
      </c>
      <c r="M197" s="4">
        <f t="shared" si="12"/>
        <v>94.77369456775433</v>
      </c>
    </row>
    <row r="198" spans="1:13" s="5" customFormat="1" ht="15.75">
      <c r="A198" s="84"/>
      <c r="B198" s="79"/>
      <c r="C198" s="29"/>
      <c r="D198" s="3" t="s">
        <v>56</v>
      </c>
      <c r="E198" s="6">
        <f>SUM(E186:E188,E191:E196)</f>
        <v>1892.0000000000005</v>
      </c>
      <c r="F198" s="6">
        <f>SUM(F186:F188,F191:F196)</f>
        <v>4678.9</v>
      </c>
      <c r="G198" s="6">
        <f>SUM(G186:G188,G191:G196)</f>
        <v>2065.5</v>
      </c>
      <c r="H198" s="6">
        <f>SUM(H186:H188,H191:H196)</f>
        <v>2018.8000000000002</v>
      </c>
      <c r="I198" s="6">
        <f t="shared" si="10"/>
        <v>-46.69999999999982</v>
      </c>
      <c r="J198" s="6">
        <f t="shared" si="13"/>
        <v>97.73904623577828</v>
      </c>
      <c r="K198" s="6">
        <f t="shared" si="14"/>
        <v>43.146893500609124</v>
      </c>
      <c r="L198" s="6">
        <f t="shared" si="11"/>
        <v>126.79999999999973</v>
      </c>
      <c r="M198" s="6">
        <f t="shared" si="12"/>
        <v>106.70190274841435</v>
      </c>
    </row>
    <row r="199" spans="1:13" s="5" customFormat="1" ht="15.75">
      <c r="A199" s="83" t="s">
        <v>93</v>
      </c>
      <c r="B199" s="77" t="s">
        <v>94</v>
      </c>
      <c r="C199" s="21" t="s">
        <v>10</v>
      </c>
      <c r="D199" s="44" t="s">
        <v>11</v>
      </c>
      <c r="E199" s="6"/>
      <c r="F199" s="6"/>
      <c r="G199" s="6"/>
      <c r="H199" s="69">
        <v>138.6</v>
      </c>
      <c r="I199" s="69">
        <f aca="true" t="shared" si="15" ref="I199:I262">H199-G199</f>
        <v>138.6</v>
      </c>
      <c r="J199" s="69"/>
      <c r="K199" s="69"/>
      <c r="L199" s="69">
        <f aca="true" t="shared" si="16" ref="L199:L262">H199-E199</f>
        <v>138.6</v>
      </c>
      <c r="M199" s="69"/>
    </row>
    <row r="200" spans="1:13" ht="31.5" customHeight="1">
      <c r="A200" s="85"/>
      <c r="B200" s="78"/>
      <c r="C200" s="21" t="s">
        <v>212</v>
      </c>
      <c r="D200" s="32" t="s">
        <v>213</v>
      </c>
      <c r="E200" s="34">
        <v>183.5</v>
      </c>
      <c r="F200" s="34"/>
      <c r="G200" s="34"/>
      <c r="H200" s="34">
        <v>66</v>
      </c>
      <c r="I200" s="34">
        <f t="shared" si="15"/>
        <v>66</v>
      </c>
      <c r="J200" s="34"/>
      <c r="K200" s="34"/>
      <c r="L200" s="34">
        <f t="shared" si="16"/>
        <v>-117.5</v>
      </c>
      <c r="M200" s="34">
        <f aca="true" t="shared" si="17" ref="M200:M262">H200/E200*100</f>
        <v>35.967302452316076</v>
      </c>
    </row>
    <row r="201" spans="1:13" ht="15.75" hidden="1">
      <c r="A201" s="85"/>
      <c r="B201" s="78"/>
      <c r="C201" s="21" t="s">
        <v>87</v>
      </c>
      <c r="D201" s="45" t="s">
        <v>88</v>
      </c>
      <c r="E201" s="34"/>
      <c r="F201" s="34"/>
      <c r="G201" s="34"/>
      <c r="H201" s="34"/>
      <c r="I201" s="34">
        <f t="shared" si="15"/>
        <v>0</v>
      </c>
      <c r="J201" s="34" t="e">
        <f aca="true" t="shared" si="18" ref="J201:J262">H201/G201*100</f>
        <v>#DIV/0!</v>
      </c>
      <c r="K201" s="34" t="e">
        <f aca="true" t="shared" si="19" ref="K201:K262">H201/F201*100</f>
        <v>#DIV/0!</v>
      </c>
      <c r="L201" s="34">
        <f t="shared" si="16"/>
        <v>0</v>
      </c>
      <c r="M201" s="34" t="e">
        <f t="shared" si="17"/>
        <v>#DIV/0!</v>
      </c>
    </row>
    <row r="202" spans="1:13" ht="15.75">
      <c r="A202" s="85"/>
      <c r="B202" s="78"/>
      <c r="C202" s="21" t="s">
        <v>19</v>
      </c>
      <c r="D202" s="45" t="s">
        <v>20</v>
      </c>
      <c r="E202" s="34">
        <f>E203</f>
        <v>0</v>
      </c>
      <c r="F202" s="34">
        <f>F203</f>
        <v>62</v>
      </c>
      <c r="G202" s="34">
        <f>G203</f>
        <v>28</v>
      </c>
      <c r="H202" s="34">
        <f>H203</f>
        <v>58.2</v>
      </c>
      <c r="I202" s="34">
        <f t="shared" si="15"/>
        <v>30.200000000000003</v>
      </c>
      <c r="J202" s="34">
        <f t="shared" si="18"/>
        <v>207.85714285714286</v>
      </c>
      <c r="K202" s="34">
        <f t="shared" si="19"/>
        <v>93.87096774193549</v>
      </c>
      <c r="L202" s="34">
        <f t="shared" si="16"/>
        <v>58.2</v>
      </c>
      <c r="M202" s="34"/>
    </row>
    <row r="203" spans="1:13" ht="47.25" hidden="1">
      <c r="A203" s="85"/>
      <c r="B203" s="78"/>
      <c r="C203" s="20" t="s">
        <v>21</v>
      </c>
      <c r="D203" s="46" t="s">
        <v>22</v>
      </c>
      <c r="E203" s="34"/>
      <c r="F203" s="34">
        <v>62</v>
      </c>
      <c r="G203" s="34">
        <v>28</v>
      </c>
      <c r="H203" s="34">
        <v>58.2</v>
      </c>
      <c r="I203" s="34">
        <f t="shared" si="15"/>
        <v>30.200000000000003</v>
      </c>
      <c r="J203" s="34">
        <f t="shared" si="18"/>
        <v>207.85714285714286</v>
      </c>
      <c r="K203" s="34">
        <f t="shared" si="19"/>
        <v>93.87096774193549</v>
      </c>
      <c r="L203" s="34">
        <f t="shared" si="16"/>
        <v>58.2</v>
      </c>
      <c r="M203" s="34" t="e">
        <f t="shared" si="17"/>
        <v>#DIV/0!</v>
      </c>
    </row>
    <row r="204" spans="1:13" ht="15.75">
      <c r="A204" s="85"/>
      <c r="B204" s="78"/>
      <c r="C204" s="21" t="s">
        <v>23</v>
      </c>
      <c r="D204" s="45" t="s">
        <v>24</v>
      </c>
      <c r="E204" s="34">
        <v>-0.1</v>
      </c>
      <c r="F204" s="34"/>
      <c r="G204" s="34"/>
      <c r="H204" s="34"/>
      <c r="I204" s="34">
        <f t="shared" si="15"/>
        <v>0</v>
      </c>
      <c r="J204" s="34"/>
      <c r="K204" s="34"/>
      <c r="L204" s="34">
        <f t="shared" si="16"/>
        <v>0.1</v>
      </c>
      <c r="M204" s="34">
        <f t="shared" si="17"/>
        <v>0</v>
      </c>
    </row>
    <row r="205" spans="1:13" ht="15.75">
      <c r="A205" s="85"/>
      <c r="B205" s="78"/>
      <c r="C205" s="21" t="s">
        <v>25</v>
      </c>
      <c r="D205" s="45" t="s">
        <v>26</v>
      </c>
      <c r="E205" s="34">
        <v>84.3</v>
      </c>
      <c r="F205" s="34"/>
      <c r="G205" s="34"/>
      <c r="H205" s="34"/>
      <c r="I205" s="34">
        <f t="shared" si="15"/>
        <v>0</v>
      </c>
      <c r="J205" s="34"/>
      <c r="K205" s="34"/>
      <c r="L205" s="34">
        <f t="shared" si="16"/>
        <v>-84.3</v>
      </c>
      <c r="M205" s="34">
        <f t="shared" si="17"/>
        <v>0</v>
      </c>
    </row>
    <row r="206" spans="1:13" ht="15.75" hidden="1">
      <c r="A206" s="85"/>
      <c r="B206" s="78"/>
      <c r="C206" s="21" t="s">
        <v>28</v>
      </c>
      <c r="D206" s="45" t="s">
        <v>29</v>
      </c>
      <c r="E206" s="34"/>
      <c r="F206" s="34"/>
      <c r="G206" s="34"/>
      <c r="H206" s="34"/>
      <c r="I206" s="34">
        <f t="shared" si="15"/>
        <v>0</v>
      </c>
      <c r="J206" s="34" t="e">
        <f t="shared" si="18"/>
        <v>#DIV/0!</v>
      </c>
      <c r="K206" s="34" t="e">
        <f t="shared" si="19"/>
        <v>#DIV/0!</v>
      </c>
      <c r="L206" s="34">
        <f t="shared" si="16"/>
        <v>0</v>
      </c>
      <c r="M206" s="34" t="e">
        <f t="shared" si="17"/>
        <v>#DIV/0!</v>
      </c>
    </row>
    <row r="207" spans="1:13" ht="15.75">
      <c r="A207" s="85"/>
      <c r="B207" s="78"/>
      <c r="C207" s="21" t="s">
        <v>30</v>
      </c>
      <c r="D207" s="45" t="s">
        <v>77</v>
      </c>
      <c r="E207" s="34">
        <v>2013.9</v>
      </c>
      <c r="F207" s="34">
        <v>4643.2</v>
      </c>
      <c r="G207" s="34">
        <v>2471.6</v>
      </c>
      <c r="H207" s="34">
        <v>2471.6</v>
      </c>
      <c r="I207" s="34">
        <f t="shared" si="15"/>
        <v>0</v>
      </c>
      <c r="J207" s="34">
        <f t="shared" si="18"/>
        <v>100</v>
      </c>
      <c r="K207" s="34">
        <f t="shared" si="19"/>
        <v>53.230530668504485</v>
      </c>
      <c r="L207" s="34">
        <f t="shared" si="16"/>
        <v>457.6999999999998</v>
      </c>
      <c r="M207" s="34">
        <f t="shared" si="17"/>
        <v>122.72704702318882</v>
      </c>
    </row>
    <row r="208" spans="1:13" ht="15.75" hidden="1">
      <c r="A208" s="85"/>
      <c r="B208" s="78"/>
      <c r="C208" s="21" t="s">
        <v>48</v>
      </c>
      <c r="D208" s="46" t="s">
        <v>49</v>
      </c>
      <c r="E208" s="34"/>
      <c r="F208" s="34"/>
      <c r="G208" s="34"/>
      <c r="H208" s="34"/>
      <c r="I208" s="34">
        <f t="shared" si="15"/>
        <v>0</v>
      </c>
      <c r="J208" s="34" t="e">
        <f t="shared" si="18"/>
        <v>#DIV/0!</v>
      </c>
      <c r="K208" s="34" t="e">
        <f t="shared" si="19"/>
        <v>#DIV/0!</v>
      </c>
      <c r="L208" s="34">
        <f t="shared" si="16"/>
        <v>0</v>
      </c>
      <c r="M208" s="34" t="e">
        <f t="shared" si="17"/>
        <v>#DIV/0!</v>
      </c>
    </row>
    <row r="209" spans="1:13" ht="15.75">
      <c r="A209" s="85"/>
      <c r="B209" s="78"/>
      <c r="C209" s="21" t="s">
        <v>32</v>
      </c>
      <c r="D209" s="45" t="s">
        <v>27</v>
      </c>
      <c r="E209" s="34">
        <v>-475.5</v>
      </c>
      <c r="F209" s="34"/>
      <c r="G209" s="34"/>
      <c r="H209" s="34"/>
      <c r="I209" s="34">
        <f t="shared" si="15"/>
        <v>0</v>
      </c>
      <c r="J209" s="34"/>
      <c r="K209" s="34"/>
      <c r="L209" s="34">
        <f t="shared" si="16"/>
        <v>475.5</v>
      </c>
      <c r="M209" s="34">
        <f t="shared" si="17"/>
        <v>0</v>
      </c>
    </row>
    <row r="210" spans="1:13" s="5" customFormat="1" ht="31.5">
      <c r="A210" s="85"/>
      <c r="B210" s="78"/>
      <c r="C210" s="23"/>
      <c r="D210" s="3" t="s">
        <v>37</v>
      </c>
      <c r="E210" s="4">
        <f>E211-E209</f>
        <v>2281.6</v>
      </c>
      <c r="F210" s="4">
        <f>F211-F209</f>
        <v>4705.2</v>
      </c>
      <c r="G210" s="4">
        <f>G211-G209</f>
        <v>2499.6</v>
      </c>
      <c r="H210" s="4">
        <f>H211-H209</f>
        <v>2734.4</v>
      </c>
      <c r="I210" s="4">
        <f t="shared" si="15"/>
        <v>234.80000000000018</v>
      </c>
      <c r="J210" s="4">
        <f t="shared" si="18"/>
        <v>109.39350296047368</v>
      </c>
      <c r="K210" s="4">
        <f t="shared" si="19"/>
        <v>58.114426591855825</v>
      </c>
      <c r="L210" s="4">
        <f t="shared" si="16"/>
        <v>452.8000000000002</v>
      </c>
      <c r="M210" s="4">
        <f t="shared" si="17"/>
        <v>119.84572230014025</v>
      </c>
    </row>
    <row r="211" spans="1:13" s="5" customFormat="1" ht="15.75">
      <c r="A211" s="84"/>
      <c r="B211" s="79"/>
      <c r="C211" s="29"/>
      <c r="D211" s="3" t="s">
        <v>56</v>
      </c>
      <c r="E211" s="6">
        <f>SUM(E200:E202,E204:E209)</f>
        <v>1806.1</v>
      </c>
      <c r="F211" s="6">
        <f>SUM(F199:F202,F204:F209)</f>
        <v>4705.2</v>
      </c>
      <c r="G211" s="6">
        <f>SUM(G199:G202,G204:G209)</f>
        <v>2499.6</v>
      </c>
      <c r="H211" s="6">
        <f>SUM(H199:H202,H204:H209)</f>
        <v>2734.4</v>
      </c>
      <c r="I211" s="6">
        <f t="shared" si="15"/>
        <v>234.80000000000018</v>
      </c>
      <c r="J211" s="6">
        <f t="shared" si="18"/>
        <v>109.39350296047368</v>
      </c>
      <c r="K211" s="6">
        <f t="shared" si="19"/>
        <v>58.114426591855825</v>
      </c>
      <c r="L211" s="6">
        <f t="shared" si="16"/>
        <v>928.3000000000002</v>
      </c>
      <c r="M211" s="6">
        <f t="shared" si="17"/>
        <v>151.3980399756381</v>
      </c>
    </row>
    <row r="212" spans="1:13" ht="31.5" customHeight="1" hidden="1">
      <c r="A212" s="77">
        <v>936</v>
      </c>
      <c r="B212" s="77" t="s">
        <v>95</v>
      </c>
      <c r="C212" s="21" t="s">
        <v>16</v>
      </c>
      <c r="D212" s="32" t="s">
        <v>17</v>
      </c>
      <c r="E212" s="35"/>
      <c r="F212" s="35"/>
      <c r="G212" s="35"/>
      <c r="H212" s="35"/>
      <c r="I212" s="35">
        <f t="shared" si="15"/>
        <v>0</v>
      </c>
      <c r="J212" s="35" t="e">
        <f t="shared" si="18"/>
        <v>#DIV/0!</v>
      </c>
      <c r="K212" s="35" t="e">
        <f t="shared" si="19"/>
        <v>#DIV/0!</v>
      </c>
      <c r="L212" s="35">
        <f t="shared" si="16"/>
        <v>0</v>
      </c>
      <c r="M212" s="35" t="e">
        <f t="shared" si="17"/>
        <v>#DIV/0!</v>
      </c>
    </row>
    <row r="213" spans="1:13" s="5" customFormat="1" ht="15.75">
      <c r="A213" s="78"/>
      <c r="B213" s="78"/>
      <c r="C213" s="21" t="s">
        <v>19</v>
      </c>
      <c r="D213" s="45" t="s">
        <v>20</v>
      </c>
      <c r="E213" s="34">
        <f>E214</f>
        <v>70.1</v>
      </c>
      <c r="F213" s="34">
        <f>F214</f>
        <v>27.6</v>
      </c>
      <c r="G213" s="34">
        <f>G214</f>
        <v>15.5</v>
      </c>
      <c r="H213" s="34">
        <f>H214</f>
        <v>45.9</v>
      </c>
      <c r="I213" s="34">
        <f t="shared" si="15"/>
        <v>30.4</v>
      </c>
      <c r="J213" s="34">
        <f t="shared" si="18"/>
        <v>296.1290322580645</v>
      </c>
      <c r="K213" s="34">
        <f t="shared" si="19"/>
        <v>166.30434782608694</v>
      </c>
      <c r="L213" s="34">
        <f t="shared" si="16"/>
        <v>-24.199999999999996</v>
      </c>
      <c r="M213" s="34">
        <f t="shared" si="17"/>
        <v>65.47788873038517</v>
      </c>
    </row>
    <row r="214" spans="1:13" s="5" customFormat="1" ht="47.25" hidden="1">
      <c r="A214" s="78"/>
      <c r="B214" s="78"/>
      <c r="C214" s="20" t="s">
        <v>21</v>
      </c>
      <c r="D214" s="46" t="s">
        <v>22</v>
      </c>
      <c r="E214" s="34">
        <v>70.1</v>
      </c>
      <c r="F214" s="34">
        <v>27.6</v>
      </c>
      <c r="G214" s="34">
        <v>15.5</v>
      </c>
      <c r="H214" s="34">
        <v>45.9</v>
      </c>
      <c r="I214" s="34">
        <f t="shared" si="15"/>
        <v>30.4</v>
      </c>
      <c r="J214" s="34">
        <f t="shared" si="18"/>
        <v>296.1290322580645</v>
      </c>
      <c r="K214" s="34">
        <f t="shared" si="19"/>
        <v>166.30434782608694</v>
      </c>
      <c r="L214" s="34">
        <f t="shared" si="16"/>
        <v>-24.199999999999996</v>
      </c>
      <c r="M214" s="34">
        <f t="shared" si="17"/>
        <v>65.47788873038517</v>
      </c>
    </row>
    <row r="215" spans="1:13" ht="15.75" hidden="1">
      <c r="A215" s="78"/>
      <c r="B215" s="78"/>
      <c r="C215" s="21" t="s">
        <v>23</v>
      </c>
      <c r="D215" s="45" t="s">
        <v>24</v>
      </c>
      <c r="E215" s="34"/>
      <c r="F215" s="34"/>
      <c r="G215" s="34"/>
      <c r="H215" s="34"/>
      <c r="I215" s="34">
        <f t="shared" si="15"/>
        <v>0</v>
      </c>
      <c r="J215" s="34" t="e">
        <f t="shared" si="18"/>
        <v>#DIV/0!</v>
      </c>
      <c r="K215" s="34" t="e">
        <f t="shared" si="19"/>
        <v>#DIV/0!</v>
      </c>
      <c r="L215" s="34">
        <f t="shared" si="16"/>
        <v>0</v>
      </c>
      <c r="M215" s="34" t="e">
        <f t="shared" si="17"/>
        <v>#DIV/0!</v>
      </c>
    </row>
    <row r="216" spans="1:13" ht="15.75">
      <c r="A216" s="78"/>
      <c r="B216" s="78"/>
      <c r="C216" s="21" t="s">
        <v>25</v>
      </c>
      <c r="D216" s="45" t="s">
        <v>26</v>
      </c>
      <c r="E216" s="34">
        <v>26.9</v>
      </c>
      <c r="F216" s="34"/>
      <c r="G216" s="34"/>
      <c r="H216" s="34"/>
      <c r="I216" s="34">
        <f t="shared" si="15"/>
        <v>0</v>
      </c>
      <c r="J216" s="34"/>
      <c r="K216" s="34"/>
      <c r="L216" s="34">
        <f t="shared" si="16"/>
        <v>-26.9</v>
      </c>
      <c r="M216" s="34">
        <f t="shared" si="17"/>
        <v>0</v>
      </c>
    </row>
    <row r="217" spans="1:13" ht="15.75">
      <c r="A217" s="78"/>
      <c r="B217" s="78"/>
      <c r="C217" s="21" t="s">
        <v>28</v>
      </c>
      <c r="D217" s="45" t="s">
        <v>29</v>
      </c>
      <c r="E217" s="34">
        <v>600</v>
      </c>
      <c r="F217" s="34"/>
      <c r="G217" s="34"/>
      <c r="H217" s="34"/>
      <c r="I217" s="34">
        <f t="shared" si="15"/>
        <v>0</v>
      </c>
      <c r="J217" s="34"/>
      <c r="K217" s="34"/>
      <c r="L217" s="34">
        <f t="shared" si="16"/>
        <v>-600</v>
      </c>
      <c r="M217" s="34">
        <f t="shared" si="17"/>
        <v>0</v>
      </c>
    </row>
    <row r="218" spans="1:13" ht="15.75">
      <c r="A218" s="78"/>
      <c r="B218" s="78"/>
      <c r="C218" s="21" t="s">
        <v>30</v>
      </c>
      <c r="D218" s="45" t="s">
        <v>77</v>
      </c>
      <c r="E218" s="34">
        <v>1641.2</v>
      </c>
      <c r="F218" s="34">
        <v>4002.8</v>
      </c>
      <c r="G218" s="34">
        <v>1635.4</v>
      </c>
      <c r="H218" s="34">
        <v>1635.4</v>
      </c>
      <c r="I218" s="34">
        <f t="shared" si="15"/>
        <v>0</v>
      </c>
      <c r="J218" s="34">
        <f t="shared" si="18"/>
        <v>100</v>
      </c>
      <c r="K218" s="34">
        <f t="shared" si="19"/>
        <v>40.85640051963625</v>
      </c>
      <c r="L218" s="34">
        <f t="shared" si="16"/>
        <v>-5.7999999999999545</v>
      </c>
      <c r="M218" s="34">
        <f t="shared" si="17"/>
        <v>99.64660004874483</v>
      </c>
    </row>
    <row r="219" spans="1:13" ht="15.75" hidden="1">
      <c r="A219" s="78"/>
      <c r="B219" s="78"/>
      <c r="C219" s="21" t="s">
        <v>48</v>
      </c>
      <c r="D219" s="46" t="s">
        <v>49</v>
      </c>
      <c r="E219" s="34"/>
      <c r="F219" s="34"/>
      <c r="G219" s="34"/>
      <c r="H219" s="34"/>
      <c r="I219" s="34">
        <f t="shared" si="15"/>
        <v>0</v>
      </c>
      <c r="J219" s="34" t="e">
        <f t="shared" si="18"/>
        <v>#DIV/0!</v>
      </c>
      <c r="K219" s="34" t="e">
        <f t="shared" si="19"/>
        <v>#DIV/0!</v>
      </c>
      <c r="L219" s="34">
        <f t="shared" si="16"/>
        <v>0</v>
      </c>
      <c r="M219" s="34" t="e">
        <f t="shared" si="17"/>
        <v>#DIV/0!</v>
      </c>
    </row>
    <row r="220" spans="1:13" ht="15.75">
      <c r="A220" s="78"/>
      <c r="B220" s="78"/>
      <c r="C220" s="21" t="s">
        <v>32</v>
      </c>
      <c r="D220" s="45" t="s">
        <v>27</v>
      </c>
      <c r="E220" s="34">
        <v>-273.8</v>
      </c>
      <c r="F220" s="34"/>
      <c r="G220" s="34"/>
      <c r="H220" s="34">
        <v>-3.3</v>
      </c>
      <c r="I220" s="34">
        <f t="shared" si="15"/>
        <v>-3.3</v>
      </c>
      <c r="J220" s="34"/>
      <c r="K220" s="34"/>
      <c r="L220" s="34">
        <f t="shared" si="16"/>
        <v>270.5</v>
      </c>
      <c r="M220" s="34">
        <f t="shared" si="17"/>
        <v>1.2052593133674214</v>
      </c>
    </row>
    <row r="221" spans="1:13" s="5" customFormat="1" ht="31.5">
      <c r="A221" s="78"/>
      <c r="B221" s="78"/>
      <c r="C221" s="23"/>
      <c r="D221" s="3" t="s">
        <v>37</v>
      </c>
      <c r="E221" s="4">
        <f>E222-E220</f>
        <v>2338.2</v>
      </c>
      <c r="F221" s="4">
        <f>F222-F220</f>
        <v>4030.4</v>
      </c>
      <c r="G221" s="4">
        <f>G222-G220</f>
        <v>1650.9</v>
      </c>
      <c r="H221" s="4">
        <f>H222-H220</f>
        <v>1681.3000000000002</v>
      </c>
      <c r="I221" s="4">
        <f t="shared" si="15"/>
        <v>30.40000000000009</v>
      </c>
      <c r="J221" s="4">
        <f t="shared" si="18"/>
        <v>101.84141983160701</v>
      </c>
      <c r="K221" s="4">
        <f t="shared" si="19"/>
        <v>41.71546248511314</v>
      </c>
      <c r="L221" s="4">
        <f t="shared" si="16"/>
        <v>-656.8999999999996</v>
      </c>
      <c r="M221" s="4">
        <f t="shared" si="17"/>
        <v>71.90573945770252</v>
      </c>
    </row>
    <row r="222" spans="1:13" s="5" customFormat="1" ht="15.75">
      <c r="A222" s="79"/>
      <c r="B222" s="79"/>
      <c r="C222" s="29"/>
      <c r="D222" s="3" t="s">
        <v>56</v>
      </c>
      <c r="E222" s="6">
        <f>SUM(E212,E213,E215:E220)</f>
        <v>2064.3999999999996</v>
      </c>
      <c r="F222" s="6">
        <f>SUM(F212,F213,F215:F220)</f>
        <v>4030.4</v>
      </c>
      <c r="G222" s="6">
        <f>SUM(G212,G213,G215:G220)</f>
        <v>1650.9</v>
      </c>
      <c r="H222" s="6">
        <f>SUM(H212,H213,H215:H220)</f>
        <v>1678.0000000000002</v>
      </c>
      <c r="I222" s="6">
        <f t="shared" si="15"/>
        <v>27.100000000000136</v>
      </c>
      <c r="J222" s="6">
        <f t="shared" si="18"/>
        <v>101.6415288630444</v>
      </c>
      <c r="K222" s="6">
        <f t="shared" si="19"/>
        <v>41.6335847558555</v>
      </c>
      <c r="L222" s="6">
        <f t="shared" si="16"/>
        <v>-386.3999999999994</v>
      </c>
      <c r="M222" s="6">
        <f t="shared" si="17"/>
        <v>81.28269715171481</v>
      </c>
    </row>
    <row r="223" spans="1:13" ht="15.75" customHeight="1">
      <c r="A223" s="83" t="s">
        <v>96</v>
      </c>
      <c r="B223" s="77" t="s">
        <v>97</v>
      </c>
      <c r="C223" s="21" t="s">
        <v>10</v>
      </c>
      <c r="D223" s="44" t="s">
        <v>11</v>
      </c>
      <c r="E223" s="34">
        <v>332.7</v>
      </c>
      <c r="F223" s="34"/>
      <c r="G223" s="34"/>
      <c r="H223" s="34"/>
      <c r="I223" s="34">
        <f t="shared" si="15"/>
        <v>0</v>
      </c>
      <c r="J223" s="34"/>
      <c r="K223" s="34"/>
      <c r="L223" s="34">
        <f t="shared" si="16"/>
        <v>-332.7</v>
      </c>
      <c r="M223" s="34">
        <f t="shared" si="17"/>
        <v>0</v>
      </c>
    </row>
    <row r="224" spans="1:13" ht="31.5">
      <c r="A224" s="85"/>
      <c r="B224" s="78"/>
      <c r="C224" s="21" t="s">
        <v>212</v>
      </c>
      <c r="D224" s="32" t="s">
        <v>213</v>
      </c>
      <c r="E224" s="34">
        <v>39.3</v>
      </c>
      <c r="F224" s="34"/>
      <c r="G224" s="34"/>
      <c r="H224" s="34">
        <v>19.3</v>
      </c>
      <c r="I224" s="34">
        <f t="shared" si="15"/>
        <v>19.3</v>
      </c>
      <c r="J224" s="34"/>
      <c r="K224" s="34"/>
      <c r="L224" s="34">
        <f t="shared" si="16"/>
        <v>-19.999999999999996</v>
      </c>
      <c r="M224" s="34">
        <f t="shared" si="17"/>
        <v>49.10941475826973</v>
      </c>
    </row>
    <row r="225" spans="1:13" ht="15.75" hidden="1">
      <c r="A225" s="85"/>
      <c r="B225" s="78"/>
      <c r="C225" s="21" t="s">
        <v>87</v>
      </c>
      <c r="D225" s="45" t="s">
        <v>88</v>
      </c>
      <c r="E225" s="34"/>
      <c r="F225" s="34"/>
      <c r="G225" s="34"/>
      <c r="H225" s="34"/>
      <c r="I225" s="34">
        <f t="shared" si="15"/>
        <v>0</v>
      </c>
      <c r="J225" s="34" t="e">
        <f t="shared" si="18"/>
        <v>#DIV/0!</v>
      </c>
      <c r="K225" s="34" t="e">
        <f t="shared" si="19"/>
        <v>#DIV/0!</v>
      </c>
      <c r="L225" s="34">
        <f t="shared" si="16"/>
        <v>0</v>
      </c>
      <c r="M225" s="34" t="e">
        <f t="shared" si="17"/>
        <v>#DIV/0!</v>
      </c>
    </row>
    <row r="226" spans="1:13" ht="15.75">
      <c r="A226" s="85"/>
      <c r="B226" s="78"/>
      <c r="C226" s="21" t="s">
        <v>19</v>
      </c>
      <c r="D226" s="45" t="s">
        <v>20</v>
      </c>
      <c r="E226" s="34">
        <f>E227</f>
        <v>13.7</v>
      </c>
      <c r="F226" s="34">
        <f>F227</f>
        <v>28.5</v>
      </c>
      <c r="G226" s="34">
        <f>G227</f>
        <v>0</v>
      </c>
      <c r="H226" s="34">
        <f>H227</f>
        <v>30.8</v>
      </c>
      <c r="I226" s="34">
        <f t="shared" si="15"/>
        <v>30.8</v>
      </c>
      <c r="J226" s="34"/>
      <c r="K226" s="34">
        <f t="shared" si="19"/>
        <v>108.0701754385965</v>
      </c>
      <c r="L226" s="34">
        <f t="shared" si="16"/>
        <v>17.1</v>
      </c>
      <c r="M226" s="34">
        <f t="shared" si="17"/>
        <v>224.81751824817522</v>
      </c>
    </row>
    <row r="227" spans="1:13" ht="47.25" hidden="1">
      <c r="A227" s="85"/>
      <c r="B227" s="78"/>
      <c r="C227" s="20" t="s">
        <v>21</v>
      </c>
      <c r="D227" s="46" t="s">
        <v>22</v>
      </c>
      <c r="E227" s="34">
        <v>13.7</v>
      </c>
      <c r="F227" s="34">
        <v>28.5</v>
      </c>
      <c r="G227" s="34"/>
      <c r="H227" s="34">
        <v>30.8</v>
      </c>
      <c r="I227" s="34">
        <f t="shared" si="15"/>
        <v>30.8</v>
      </c>
      <c r="J227" s="34"/>
      <c r="K227" s="34">
        <f t="shared" si="19"/>
        <v>108.0701754385965</v>
      </c>
      <c r="L227" s="34">
        <f t="shared" si="16"/>
        <v>17.1</v>
      </c>
      <c r="M227" s="34">
        <f t="shared" si="17"/>
        <v>224.81751824817522</v>
      </c>
    </row>
    <row r="228" spans="1:13" ht="15.75" hidden="1">
      <c r="A228" s="85"/>
      <c r="B228" s="78"/>
      <c r="C228" s="21" t="s">
        <v>23</v>
      </c>
      <c r="D228" s="45" t="s">
        <v>24</v>
      </c>
      <c r="E228" s="34"/>
      <c r="F228" s="34"/>
      <c r="G228" s="34"/>
      <c r="H228" s="34"/>
      <c r="I228" s="34">
        <f t="shared" si="15"/>
        <v>0</v>
      </c>
      <c r="J228" s="34"/>
      <c r="K228" s="34" t="e">
        <f t="shared" si="19"/>
        <v>#DIV/0!</v>
      </c>
      <c r="L228" s="34">
        <f t="shared" si="16"/>
        <v>0</v>
      </c>
      <c r="M228" s="34" t="e">
        <f t="shared" si="17"/>
        <v>#DIV/0!</v>
      </c>
    </row>
    <row r="229" spans="1:13" ht="15.75">
      <c r="A229" s="85"/>
      <c r="B229" s="78"/>
      <c r="C229" s="21" t="s">
        <v>25</v>
      </c>
      <c r="D229" s="45" t="s">
        <v>26</v>
      </c>
      <c r="E229" s="34">
        <v>203.4</v>
      </c>
      <c r="F229" s="34"/>
      <c r="G229" s="34"/>
      <c r="H229" s="34"/>
      <c r="I229" s="34">
        <f t="shared" si="15"/>
        <v>0</v>
      </c>
      <c r="J229" s="34"/>
      <c r="K229" s="34"/>
      <c r="L229" s="34">
        <f t="shared" si="16"/>
        <v>-203.4</v>
      </c>
      <c r="M229" s="34">
        <f t="shared" si="17"/>
        <v>0</v>
      </c>
    </row>
    <row r="230" spans="1:13" ht="15.75" hidden="1">
      <c r="A230" s="85"/>
      <c r="B230" s="78"/>
      <c r="C230" s="21" t="s">
        <v>28</v>
      </c>
      <c r="D230" s="45" t="s">
        <v>29</v>
      </c>
      <c r="E230" s="34"/>
      <c r="F230" s="34"/>
      <c r="G230" s="34"/>
      <c r="H230" s="34"/>
      <c r="I230" s="34">
        <f t="shared" si="15"/>
        <v>0</v>
      </c>
      <c r="J230" s="34" t="e">
        <f t="shared" si="18"/>
        <v>#DIV/0!</v>
      </c>
      <c r="K230" s="34" t="e">
        <f t="shared" si="19"/>
        <v>#DIV/0!</v>
      </c>
      <c r="L230" s="34">
        <f t="shared" si="16"/>
        <v>0</v>
      </c>
      <c r="M230" s="34" t="e">
        <f t="shared" si="17"/>
        <v>#DIV/0!</v>
      </c>
    </row>
    <row r="231" spans="1:13" ht="15.75">
      <c r="A231" s="85"/>
      <c r="B231" s="78"/>
      <c r="C231" s="21" t="s">
        <v>30</v>
      </c>
      <c r="D231" s="45" t="s">
        <v>77</v>
      </c>
      <c r="E231" s="34">
        <v>1988.9</v>
      </c>
      <c r="F231" s="34">
        <v>4102.8</v>
      </c>
      <c r="G231" s="34">
        <v>2178.4</v>
      </c>
      <c r="H231" s="34">
        <v>2178.4</v>
      </c>
      <c r="I231" s="34">
        <f t="shared" si="15"/>
        <v>0</v>
      </c>
      <c r="J231" s="34">
        <f t="shared" si="18"/>
        <v>100</v>
      </c>
      <c r="K231" s="34">
        <f t="shared" si="19"/>
        <v>53.09544701179683</v>
      </c>
      <c r="L231" s="34">
        <f t="shared" si="16"/>
        <v>189.5</v>
      </c>
      <c r="M231" s="34">
        <f t="shared" si="17"/>
        <v>109.52787973251546</v>
      </c>
    </row>
    <row r="232" spans="1:13" ht="15.75" hidden="1">
      <c r="A232" s="85"/>
      <c r="B232" s="78"/>
      <c r="C232" s="21" t="s">
        <v>48</v>
      </c>
      <c r="D232" s="46" t="s">
        <v>49</v>
      </c>
      <c r="E232" s="34"/>
      <c r="F232" s="34"/>
      <c r="G232" s="34"/>
      <c r="H232" s="34"/>
      <c r="I232" s="34">
        <f t="shared" si="15"/>
        <v>0</v>
      </c>
      <c r="J232" s="34" t="e">
        <f t="shared" si="18"/>
        <v>#DIV/0!</v>
      </c>
      <c r="K232" s="34" t="e">
        <f t="shared" si="19"/>
        <v>#DIV/0!</v>
      </c>
      <c r="L232" s="34">
        <f t="shared" si="16"/>
        <v>0</v>
      </c>
      <c r="M232" s="34" t="e">
        <f t="shared" si="17"/>
        <v>#DIV/0!</v>
      </c>
    </row>
    <row r="233" spans="1:13" ht="15.75">
      <c r="A233" s="85"/>
      <c r="B233" s="78"/>
      <c r="C233" s="21" t="s">
        <v>32</v>
      </c>
      <c r="D233" s="45" t="s">
        <v>27</v>
      </c>
      <c r="E233" s="34">
        <v>-293.8</v>
      </c>
      <c r="F233" s="34"/>
      <c r="G233" s="34"/>
      <c r="H233" s="34">
        <v>-60.4</v>
      </c>
      <c r="I233" s="34">
        <f t="shared" si="15"/>
        <v>-60.4</v>
      </c>
      <c r="J233" s="34"/>
      <c r="K233" s="34"/>
      <c r="L233" s="34">
        <f t="shared" si="16"/>
        <v>233.4</v>
      </c>
      <c r="M233" s="34">
        <f t="shared" si="17"/>
        <v>20.558202859087814</v>
      </c>
    </row>
    <row r="234" spans="1:13" s="5" customFormat="1" ht="31.5">
      <c r="A234" s="85"/>
      <c r="B234" s="78"/>
      <c r="C234" s="23"/>
      <c r="D234" s="3" t="s">
        <v>37</v>
      </c>
      <c r="E234" s="4">
        <f>E235-E233</f>
        <v>2578</v>
      </c>
      <c r="F234" s="4">
        <f>F235-F233</f>
        <v>4131.3</v>
      </c>
      <c r="G234" s="4">
        <f>G235-G233</f>
        <v>2178.4</v>
      </c>
      <c r="H234" s="4">
        <f>H235-H233</f>
        <v>2228.5</v>
      </c>
      <c r="I234" s="4">
        <f t="shared" si="15"/>
        <v>50.09999999999991</v>
      </c>
      <c r="J234" s="4">
        <f t="shared" si="18"/>
        <v>102.299853103195</v>
      </c>
      <c r="K234" s="4">
        <f t="shared" si="19"/>
        <v>53.94185849490475</v>
      </c>
      <c r="L234" s="4">
        <f t="shared" si="16"/>
        <v>-349.5</v>
      </c>
      <c r="M234" s="4">
        <f t="shared" si="17"/>
        <v>86.44297905352987</v>
      </c>
    </row>
    <row r="235" spans="1:13" s="5" customFormat="1" ht="15.75">
      <c r="A235" s="84"/>
      <c r="B235" s="79"/>
      <c r="C235" s="33"/>
      <c r="D235" s="3" t="s">
        <v>56</v>
      </c>
      <c r="E235" s="6">
        <f>SUM(E223:E226,E228:E233)</f>
        <v>2284.2</v>
      </c>
      <c r="F235" s="6">
        <f>SUM(F223:F226,F228:F233)</f>
        <v>4131.3</v>
      </c>
      <c r="G235" s="6">
        <f>SUM(G223:G226,G228:G233)</f>
        <v>2178.4</v>
      </c>
      <c r="H235" s="6">
        <f>SUM(H223:H226,H228:H233)</f>
        <v>2168.1</v>
      </c>
      <c r="I235" s="6">
        <f t="shared" si="15"/>
        <v>-10.300000000000182</v>
      </c>
      <c r="J235" s="6">
        <f t="shared" si="18"/>
        <v>99.52717590892397</v>
      </c>
      <c r="K235" s="6">
        <f t="shared" si="19"/>
        <v>52.47984895795512</v>
      </c>
      <c r="L235" s="6">
        <f t="shared" si="16"/>
        <v>-116.09999999999991</v>
      </c>
      <c r="M235" s="6">
        <f t="shared" si="17"/>
        <v>94.91725768321513</v>
      </c>
    </row>
    <row r="236" spans="1:13" ht="31.5">
      <c r="A236" s="83" t="s">
        <v>98</v>
      </c>
      <c r="B236" s="77" t="s">
        <v>99</v>
      </c>
      <c r="C236" s="21" t="s">
        <v>212</v>
      </c>
      <c r="D236" s="32" t="s">
        <v>213</v>
      </c>
      <c r="E236" s="34">
        <v>9.7</v>
      </c>
      <c r="F236" s="34"/>
      <c r="G236" s="34"/>
      <c r="H236" s="34">
        <v>12.1</v>
      </c>
      <c r="I236" s="34">
        <f t="shared" si="15"/>
        <v>12.1</v>
      </c>
      <c r="J236" s="34"/>
      <c r="K236" s="34"/>
      <c r="L236" s="34">
        <f t="shared" si="16"/>
        <v>2.4000000000000004</v>
      </c>
      <c r="M236" s="34">
        <f t="shared" si="17"/>
        <v>124.74226804123711</v>
      </c>
    </row>
    <row r="237" spans="1:13" ht="15.75" hidden="1">
      <c r="A237" s="85"/>
      <c r="B237" s="78"/>
      <c r="C237" s="21" t="s">
        <v>87</v>
      </c>
      <c r="D237" s="45" t="s">
        <v>88</v>
      </c>
      <c r="E237" s="34"/>
      <c r="F237" s="34"/>
      <c r="G237" s="34"/>
      <c r="H237" s="34"/>
      <c r="I237" s="34">
        <f t="shared" si="15"/>
        <v>0</v>
      </c>
      <c r="J237" s="34"/>
      <c r="K237" s="34"/>
      <c r="L237" s="34">
        <f t="shared" si="16"/>
        <v>0</v>
      </c>
      <c r="M237" s="34" t="e">
        <f t="shared" si="17"/>
        <v>#DIV/0!</v>
      </c>
    </row>
    <row r="238" spans="1:13" ht="15.75" customHeight="1">
      <c r="A238" s="85"/>
      <c r="B238" s="78"/>
      <c r="C238" s="21" t="s">
        <v>19</v>
      </c>
      <c r="D238" s="45" t="s">
        <v>20</v>
      </c>
      <c r="E238" s="34">
        <f>E239</f>
        <v>0</v>
      </c>
      <c r="F238" s="34">
        <f>F239</f>
        <v>0</v>
      </c>
      <c r="G238" s="34">
        <f>G239</f>
        <v>0</v>
      </c>
      <c r="H238" s="34">
        <f>H239</f>
        <v>0</v>
      </c>
      <c r="I238" s="34">
        <f t="shared" si="15"/>
        <v>0</v>
      </c>
      <c r="J238" s="34"/>
      <c r="K238" s="34"/>
      <c r="L238" s="34">
        <f t="shared" si="16"/>
        <v>0</v>
      </c>
      <c r="M238" s="34"/>
    </row>
    <row r="239" spans="1:13" ht="47.25" hidden="1">
      <c r="A239" s="85"/>
      <c r="B239" s="78"/>
      <c r="C239" s="20" t="s">
        <v>21</v>
      </c>
      <c r="D239" s="46" t="s">
        <v>22</v>
      </c>
      <c r="E239" s="34"/>
      <c r="F239" s="34"/>
      <c r="G239" s="34"/>
      <c r="H239" s="34"/>
      <c r="I239" s="34">
        <f t="shared" si="15"/>
        <v>0</v>
      </c>
      <c r="J239" s="34"/>
      <c r="K239" s="34"/>
      <c r="L239" s="34">
        <f t="shared" si="16"/>
        <v>0</v>
      </c>
      <c r="M239" s="34" t="e">
        <f t="shared" si="17"/>
        <v>#DIV/0!</v>
      </c>
    </row>
    <row r="240" spans="1:13" ht="15.75">
      <c r="A240" s="85"/>
      <c r="B240" s="78"/>
      <c r="C240" s="21" t="s">
        <v>23</v>
      </c>
      <c r="D240" s="45" t="s">
        <v>24</v>
      </c>
      <c r="E240" s="38">
        <v>-1.4</v>
      </c>
      <c r="F240" s="34"/>
      <c r="G240" s="34"/>
      <c r="H240" s="34">
        <v>-2.2</v>
      </c>
      <c r="I240" s="34">
        <f t="shared" si="15"/>
        <v>-2.2</v>
      </c>
      <c r="J240" s="34"/>
      <c r="K240" s="34"/>
      <c r="L240" s="34">
        <f t="shared" si="16"/>
        <v>-0.8000000000000003</v>
      </c>
      <c r="M240" s="34">
        <f t="shared" si="17"/>
        <v>157.14285714285717</v>
      </c>
    </row>
    <row r="241" spans="1:13" ht="15.75">
      <c r="A241" s="85"/>
      <c r="B241" s="78"/>
      <c r="C241" s="21" t="s">
        <v>25</v>
      </c>
      <c r="D241" s="45" t="s">
        <v>26</v>
      </c>
      <c r="E241" s="34">
        <v>0.5</v>
      </c>
      <c r="F241" s="34"/>
      <c r="G241" s="34"/>
      <c r="H241" s="34"/>
      <c r="I241" s="34">
        <f t="shared" si="15"/>
        <v>0</v>
      </c>
      <c r="J241" s="34"/>
      <c r="K241" s="34"/>
      <c r="L241" s="34">
        <f t="shared" si="16"/>
        <v>-0.5</v>
      </c>
      <c r="M241" s="34">
        <f t="shared" si="17"/>
        <v>0</v>
      </c>
    </row>
    <row r="242" spans="1:13" ht="15.75" hidden="1">
      <c r="A242" s="85"/>
      <c r="B242" s="78"/>
      <c r="C242" s="21" t="s">
        <v>28</v>
      </c>
      <c r="D242" s="45" t="s">
        <v>29</v>
      </c>
      <c r="E242" s="34"/>
      <c r="F242" s="34"/>
      <c r="G242" s="34"/>
      <c r="H242" s="34"/>
      <c r="I242" s="34">
        <f t="shared" si="15"/>
        <v>0</v>
      </c>
      <c r="J242" s="34" t="e">
        <f t="shared" si="18"/>
        <v>#DIV/0!</v>
      </c>
      <c r="K242" s="34" t="e">
        <f t="shared" si="19"/>
        <v>#DIV/0!</v>
      </c>
      <c r="L242" s="34">
        <f t="shared" si="16"/>
        <v>0</v>
      </c>
      <c r="M242" s="34" t="e">
        <f t="shared" si="17"/>
        <v>#DIV/0!</v>
      </c>
    </row>
    <row r="243" spans="1:13" ht="15.75">
      <c r="A243" s="85"/>
      <c r="B243" s="78"/>
      <c r="C243" s="21" t="s">
        <v>30</v>
      </c>
      <c r="D243" s="45" t="s">
        <v>77</v>
      </c>
      <c r="E243" s="34">
        <v>297.3</v>
      </c>
      <c r="F243" s="34">
        <v>850</v>
      </c>
      <c r="G243" s="34">
        <v>261</v>
      </c>
      <c r="H243" s="34">
        <v>261</v>
      </c>
      <c r="I243" s="34">
        <f t="shared" si="15"/>
        <v>0</v>
      </c>
      <c r="J243" s="34">
        <f t="shared" si="18"/>
        <v>100</v>
      </c>
      <c r="K243" s="34">
        <f t="shared" si="19"/>
        <v>30.705882352941178</v>
      </c>
      <c r="L243" s="34">
        <f t="shared" si="16"/>
        <v>-36.30000000000001</v>
      </c>
      <c r="M243" s="34">
        <f t="shared" si="17"/>
        <v>87.79011099899091</v>
      </c>
    </row>
    <row r="244" spans="1:13" ht="15.75" hidden="1">
      <c r="A244" s="85"/>
      <c r="B244" s="78"/>
      <c r="C244" s="21" t="s">
        <v>48</v>
      </c>
      <c r="D244" s="46" t="s">
        <v>49</v>
      </c>
      <c r="E244" s="34"/>
      <c r="F244" s="34"/>
      <c r="G244" s="34"/>
      <c r="H244" s="34"/>
      <c r="I244" s="34">
        <f t="shared" si="15"/>
        <v>0</v>
      </c>
      <c r="J244" s="34" t="e">
        <f t="shared" si="18"/>
        <v>#DIV/0!</v>
      </c>
      <c r="K244" s="34" t="e">
        <f t="shared" si="19"/>
        <v>#DIV/0!</v>
      </c>
      <c r="L244" s="34">
        <f t="shared" si="16"/>
        <v>0</v>
      </c>
      <c r="M244" s="34" t="e">
        <f t="shared" si="17"/>
        <v>#DIV/0!</v>
      </c>
    </row>
    <row r="245" spans="1:13" ht="15.75">
      <c r="A245" s="85"/>
      <c r="B245" s="78"/>
      <c r="C245" s="21" t="s">
        <v>32</v>
      </c>
      <c r="D245" s="45" t="s">
        <v>27</v>
      </c>
      <c r="E245" s="34">
        <v>-0.8</v>
      </c>
      <c r="F245" s="34"/>
      <c r="G245" s="34"/>
      <c r="H245" s="34">
        <v>-6.5</v>
      </c>
      <c r="I245" s="34">
        <f t="shared" si="15"/>
        <v>-6.5</v>
      </c>
      <c r="J245" s="34"/>
      <c r="K245" s="34"/>
      <c r="L245" s="34">
        <f t="shared" si="16"/>
        <v>-5.7</v>
      </c>
      <c r="M245" s="34">
        <f t="shared" si="17"/>
        <v>812.5</v>
      </c>
    </row>
    <row r="246" spans="1:13" s="5" customFormat="1" ht="31.5">
      <c r="A246" s="85"/>
      <c r="B246" s="78"/>
      <c r="C246" s="23"/>
      <c r="D246" s="3" t="s">
        <v>37</v>
      </c>
      <c r="E246" s="4">
        <f>E247-E245</f>
        <v>306.1</v>
      </c>
      <c r="F246" s="4">
        <f>F247-F245</f>
        <v>850</v>
      </c>
      <c r="G246" s="4">
        <f>G247-G245</f>
        <v>261</v>
      </c>
      <c r="H246" s="4">
        <f>H247-H245</f>
        <v>270.9</v>
      </c>
      <c r="I246" s="4">
        <f t="shared" si="15"/>
        <v>9.899999999999977</v>
      </c>
      <c r="J246" s="4">
        <f t="shared" si="18"/>
        <v>103.79310344827586</v>
      </c>
      <c r="K246" s="4">
        <f t="shared" si="19"/>
        <v>31.870588235294118</v>
      </c>
      <c r="L246" s="4">
        <f t="shared" si="16"/>
        <v>-35.200000000000045</v>
      </c>
      <c r="M246" s="4">
        <f t="shared" si="17"/>
        <v>88.50049003593595</v>
      </c>
    </row>
    <row r="247" spans="1:13" s="5" customFormat="1" ht="15.75">
      <c r="A247" s="84"/>
      <c r="B247" s="79"/>
      <c r="C247" s="33"/>
      <c r="D247" s="3" t="s">
        <v>56</v>
      </c>
      <c r="E247" s="6">
        <f>SUM(E236:E238,E240:E245)</f>
        <v>305.3</v>
      </c>
      <c r="F247" s="6">
        <f>SUM(F236:F238,F240:F245)</f>
        <v>850</v>
      </c>
      <c r="G247" s="6">
        <f>SUM(G236:G238,G240:G245)</f>
        <v>261</v>
      </c>
      <c r="H247" s="6">
        <f>SUM(H236:H238,H240:H245)</f>
        <v>264.4</v>
      </c>
      <c r="I247" s="6">
        <f t="shared" si="15"/>
        <v>3.3999999999999773</v>
      </c>
      <c r="J247" s="6">
        <f t="shared" si="18"/>
        <v>101.30268199233716</v>
      </c>
      <c r="K247" s="6">
        <f t="shared" si="19"/>
        <v>31.105882352941173</v>
      </c>
      <c r="L247" s="6">
        <f t="shared" si="16"/>
        <v>-40.900000000000034</v>
      </c>
      <c r="M247" s="6">
        <f t="shared" si="17"/>
        <v>86.60334097608909</v>
      </c>
    </row>
    <row r="248" spans="1:13" ht="78.75">
      <c r="A248" s="83" t="s">
        <v>100</v>
      </c>
      <c r="B248" s="77" t="s">
        <v>101</v>
      </c>
      <c r="C248" s="20" t="s">
        <v>14</v>
      </c>
      <c r="D248" s="46" t="s">
        <v>102</v>
      </c>
      <c r="E248" s="34">
        <v>631.5</v>
      </c>
      <c r="F248" s="34">
        <v>528.3</v>
      </c>
      <c r="G248" s="34">
        <v>238</v>
      </c>
      <c r="H248" s="34">
        <v>251.7</v>
      </c>
      <c r="I248" s="34">
        <f t="shared" si="15"/>
        <v>13.699999999999989</v>
      </c>
      <c r="J248" s="34">
        <f t="shared" si="18"/>
        <v>105.75630252100841</v>
      </c>
      <c r="K248" s="34">
        <f t="shared" si="19"/>
        <v>47.64338444065872</v>
      </c>
      <c r="L248" s="34">
        <f t="shared" si="16"/>
        <v>-379.8</v>
      </c>
      <c r="M248" s="34">
        <f t="shared" si="17"/>
        <v>39.857482185273156</v>
      </c>
    </row>
    <row r="249" spans="1:13" ht="31.5">
      <c r="A249" s="85"/>
      <c r="B249" s="78"/>
      <c r="C249" s="21" t="s">
        <v>218</v>
      </c>
      <c r="D249" s="32" t="s">
        <v>219</v>
      </c>
      <c r="E249" s="51">
        <v>4716.4</v>
      </c>
      <c r="F249" s="34"/>
      <c r="G249" s="34"/>
      <c r="H249" s="51">
        <v>29.6</v>
      </c>
      <c r="I249" s="51">
        <f t="shared" si="15"/>
        <v>29.6</v>
      </c>
      <c r="J249" s="51"/>
      <c r="K249" s="51"/>
      <c r="L249" s="51">
        <f t="shared" si="16"/>
        <v>-4686.799999999999</v>
      </c>
      <c r="M249" s="51">
        <f t="shared" si="17"/>
        <v>0.6275973199898228</v>
      </c>
    </row>
    <row r="250" spans="1:13" ht="31.5">
      <c r="A250" s="85"/>
      <c r="B250" s="78"/>
      <c r="C250" s="21" t="s">
        <v>212</v>
      </c>
      <c r="D250" s="32" t="s">
        <v>213</v>
      </c>
      <c r="E250" s="51"/>
      <c r="F250" s="34"/>
      <c r="G250" s="34"/>
      <c r="H250" s="51">
        <v>6402.5</v>
      </c>
      <c r="I250" s="51">
        <f t="shared" si="15"/>
        <v>6402.5</v>
      </c>
      <c r="J250" s="51"/>
      <c r="K250" s="51"/>
      <c r="L250" s="51">
        <f t="shared" si="16"/>
        <v>6402.5</v>
      </c>
      <c r="M250" s="51"/>
    </row>
    <row r="251" spans="1:13" ht="15.75">
      <c r="A251" s="85"/>
      <c r="B251" s="78"/>
      <c r="C251" s="21" t="s">
        <v>19</v>
      </c>
      <c r="D251" s="45" t="s">
        <v>20</v>
      </c>
      <c r="E251" s="34">
        <f>SUM(E252:E253)</f>
        <v>161.6</v>
      </c>
      <c r="F251" s="34">
        <f>SUM(F252:F253)</f>
        <v>0</v>
      </c>
      <c r="G251" s="34">
        <f>SUM(G252:G253)</f>
        <v>0</v>
      </c>
      <c r="H251" s="34">
        <f>SUM(H252:H253)</f>
        <v>0</v>
      </c>
      <c r="I251" s="34">
        <f t="shared" si="15"/>
        <v>0</v>
      </c>
      <c r="J251" s="34"/>
      <c r="K251" s="34"/>
      <c r="L251" s="34">
        <f t="shared" si="16"/>
        <v>-161.6</v>
      </c>
      <c r="M251" s="34">
        <f t="shared" si="17"/>
        <v>0</v>
      </c>
    </row>
    <row r="252" spans="1:13" ht="47.25" hidden="1">
      <c r="A252" s="85"/>
      <c r="B252" s="78"/>
      <c r="C252" s="20" t="s">
        <v>216</v>
      </c>
      <c r="D252" s="46" t="s">
        <v>217</v>
      </c>
      <c r="E252" s="34"/>
      <c r="F252" s="34"/>
      <c r="G252" s="34"/>
      <c r="H252" s="34"/>
      <c r="I252" s="34">
        <f t="shared" si="15"/>
        <v>0</v>
      </c>
      <c r="J252" s="34"/>
      <c r="K252" s="34"/>
      <c r="L252" s="34">
        <f t="shared" si="16"/>
        <v>0</v>
      </c>
      <c r="M252" s="34" t="e">
        <f t="shared" si="17"/>
        <v>#DIV/0!</v>
      </c>
    </row>
    <row r="253" spans="1:13" ht="47.25" hidden="1">
      <c r="A253" s="85"/>
      <c r="B253" s="78"/>
      <c r="C253" s="20" t="s">
        <v>21</v>
      </c>
      <c r="D253" s="46" t="s">
        <v>22</v>
      </c>
      <c r="E253" s="34">
        <v>161.6</v>
      </c>
      <c r="F253" s="34"/>
      <c r="G253" s="34"/>
      <c r="H253" s="34"/>
      <c r="I253" s="34">
        <f t="shared" si="15"/>
        <v>0</v>
      </c>
      <c r="J253" s="34"/>
      <c r="K253" s="34"/>
      <c r="L253" s="34">
        <f t="shared" si="16"/>
        <v>-161.6</v>
      </c>
      <c r="M253" s="34">
        <f t="shared" si="17"/>
        <v>0</v>
      </c>
    </row>
    <row r="254" spans="1:13" ht="15.75">
      <c r="A254" s="85"/>
      <c r="B254" s="78"/>
      <c r="C254" s="21" t="s">
        <v>23</v>
      </c>
      <c r="D254" s="45" t="s">
        <v>24</v>
      </c>
      <c r="E254" s="34"/>
      <c r="F254" s="34"/>
      <c r="G254" s="34"/>
      <c r="H254" s="34">
        <v>1114.4</v>
      </c>
      <c r="I254" s="34">
        <f t="shared" si="15"/>
        <v>1114.4</v>
      </c>
      <c r="J254" s="34"/>
      <c r="K254" s="34"/>
      <c r="L254" s="34">
        <f t="shared" si="16"/>
        <v>1114.4</v>
      </c>
      <c r="M254" s="34"/>
    </row>
    <row r="255" spans="1:13" ht="15.75">
      <c r="A255" s="85"/>
      <c r="B255" s="78"/>
      <c r="C255" s="21" t="s">
        <v>25</v>
      </c>
      <c r="D255" s="45" t="s">
        <v>211</v>
      </c>
      <c r="E255" s="34"/>
      <c r="F255" s="34"/>
      <c r="G255" s="34"/>
      <c r="H255" s="34">
        <v>7872</v>
      </c>
      <c r="I255" s="34">
        <f t="shared" si="15"/>
        <v>7872</v>
      </c>
      <c r="J255" s="34"/>
      <c r="K255" s="34"/>
      <c r="L255" s="34">
        <f t="shared" si="16"/>
        <v>7872</v>
      </c>
      <c r="M255" s="34"/>
    </row>
    <row r="256" spans="1:13" ht="15.75">
      <c r="A256" s="85"/>
      <c r="B256" s="78"/>
      <c r="C256" s="21" t="s">
        <v>28</v>
      </c>
      <c r="D256" s="45" t="s">
        <v>29</v>
      </c>
      <c r="E256" s="34"/>
      <c r="F256" s="51">
        <v>214122.9</v>
      </c>
      <c r="G256" s="51">
        <v>198868.9</v>
      </c>
      <c r="H256" s="34">
        <v>198868.9</v>
      </c>
      <c r="I256" s="34">
        <f t="shared" si="15"/>
        <v>0</v>
      </c>
      <c r="J256" s="34">
        <f t="shared" si="18"/>
        <v>100</v>
      </c>
      <c r="K256" s="34">
        <f t="shared" si="19"/>
        <v>92.87605389241412</v>
      </c>
      <c r="L256" s="34">
        <f t="shared" si="16"/>
        <v>198868.9</v>
      </c>
      <c r="M256" s="34"/>
    </row>
    <row r="257" spans="1:13" ht="15.75" hidden="1">
      <c r="A257" s="85"/>
      <c r="B257" s="78"/>
      <c r="C257" s="21" t="s">
        <v>30</v>
      </c>
      <c r="D257" s="45" t="s">
        <v>77</v>
      </c>
      <c r="E257" s="34"/>
      <c r="F257" s="51"/>
      <c r="G257" s="51"/>
      <c r="H257" s="34"/>
      <c r="I257" s="34">
        <f t="shared" si="15"/>
        <v>0</v>
      </c>
      <c r="J257" s="34" t="e">
        <f t="shared" si="18"/>
        <v>#DIV/0!</v>
      </c>
      <c r="K257" s="34" t="e">
        <f t="shared" si="19"/>
        <v>#DIV/0!</v>
      </c>
      <c r="L257" s="34">
        <f t="shared" si="16"/>
        <v>0</v>
      </c>
      <c r="M257" s="34" t="e">
        <f t="shared" si="17"/>
        <v>#DIV/0!</v>
      </c>
    </row>
    <row r="258" spans="1:13" ht="15.75" hidden="1">
      <c r="A258" s="85"/>
      <c r="B258" s="78"/>
      <c r="C258" s="21" t="s">
        <v>57</v>
      </c>
      <c r="D258" s="45" t="s">
        <v>58</v>
      </c>
      <c r="E258" s="34"/>
      <c r="F258" s="51"/>
      <c r="G258" s="51"/>
      <c r="H258" s="34"/>
      <c r="I258" s="34">
        <f t="shared" si="15"/>
        <v>0</v>
      </c>
      <c r="J258" s="34" t="e">
        <f t="shared" si="18"/>
        <v>#DIV/0!</v>
      </c>
      <c r="K258" s="34" t="e">
        <f t="shared" si="19"/>
        <v>#DIV/0!</v>
      </c>
      <c r="L258" s="34">
        <f t="shared" si="16"/>
        <v>0</v>
      </c>
      <c r="M258" s="34" t="e">
        <f t="shared" si="17"/>
        <v>#DIV/0!</v>
      </c>
    </row>
    <row r="259" spans="1:13" ht="15.75">
      <c r="A259" s="85"/>
      <c r="B259" s="78"/>
      <c r="C259" s="21" t="s">
        <v>32</v>
      </c>
      <c r="D259" s="45" t="s">
        <v>27</v>
      </c>
      <c r="E259" s="34">
        <v>-7286</v>
      </c>
      <c r="F259" s="51"/>
      <c r="G259" s="51"/>
      <c r="H259" s="34"/>
      <c r="I259" s="34">
        <f t="shared" si="15"/>
        <v>0</v>
      </c>
      <c r="J259" s="34"/>
      <c r="K259" s="34"/>
      <c r="L259" s="34">
        <f t="shared" si="16"/>
        <v>7286</v>
      </c>
      <c r="M259" s="34">
        <f t="shared" si="17"/>
        <v>0</v>
      </c>
    </row>
    <row r="260" spans="1:13" s="5" customFormat="1" ht="15.75">
      <c r="A260" s="85"/>
      <c r="B260" s="78"/>
      <c r="C260" s="22"/>
      <c r="D260" s="3" t="s">
        <v>33</v>
      </c>
      <c r="E260" s="6">
        <f>SUM(E248:E251,E254:E259)</f>
        <v>-1776.5</v>
      </c>
      <c r="F260" s="6">
        <f>SUM(F248:F251,F254:F259)</f>
        <v>214651.19999999998</v>
      </c>
      <c r="G260" s="6">
        <f>SUM(G248:G251,G254:G259)</f>
        <v>199106.9</v>
      </c>
      <c r="H260" s="6">
        <f>SUM(H248:H251,H254:H259)</f>
        <v>214539.1</v>
      </c>
      <c r="I260" s="6">
        <f t="shared" si="15"/>
        <v>15432.200000000012</v>
      </c>
      <c r="J260" s="6">
        <f t="shared" si="18"/>
        <v>107.75071079907326</v>
      </c>
      <c r="K260" s="6">
        <f t="shared" si="19"/>
        <v>99.94777574036391</v>
      </c>
      <c r="L260" s="6">
        <f t="shared" si="16"/>
        <v>216315.6</v>
      </c>
      <c r="M260" s="6">
        <f t="shared" si="17"/>
        <v>-12076.504362510555</v>
      </c>
    </row>
    <row r="261" spans="1:13" ht="15.75">
      <c r="A261" s="85"/>
      <c r="B261" s="78"/>
      <c r="C261" s="21" t="s">
        <v>19</v>
      </c>
      <c r="D261" s="45" t="s">
        <v>20</v>
      </c>
      <c r="E261" s="34">
        <f>E262</f>
        <v>3367.9</v>
      </c>
      <c r="F261" s="34">
        <f>F262</f>
        <v>6990</v>
      </c>
      <c r="G261" s="34">
        <f>G262</f>
        <v>2914</v>
      </c>
      <c r="H261" s="34">
        <f>H262</f>
        <v>7838.3</v>
      </c>
      <c r="I261" s="34">
        <f t="shared" si="15"/>
        <v>4924.3</v>
      </c>
      <c r="J261" s="34">
        <f t="shared" si="18"/>
        <v>268.9876458476321</v>
      </c>
      <c r="K261" s="34">
        <f t="shared" si="19"/>
        <v>112.13590844062948</v>
      </c>
      <c r="L261" s="34">
        <f t="shared" si="16"/>
        <v>4470.4</v>
      </c>
      <c r="M261" s="34">
        <f t="shared" si="17"/>
        <v>232.73553252768787</v>
      </c>
    </row>
    <row r="262" spans="1:13" ht="47.25" hidden="1">
      <c r="A262" s="85"/>
      <c r="B262" s="78"/>
      <c r="C262" s="20" t="s">
        <v>21</v>
      </c>
      <c r="D262" s="46" t="s">
        <v>22</v>
      </c>
      <c r="E262" s="34">
        <v>3367.9</v>
      </c>
      <c r="F262" s="34">
        <v>6990</v>
      </c>
      <c r="G262" s="34">
        <v>2914</v>
      </c>
      <c r="H262" s="34">
        <v>7838.3</v>
      </c>
      <c r="I262" s="34">
        <f t="shared" si="15"/>
        <v>4924.3</v>
      </c>
      <c r="J262" s="34">
        <f t="shared" si="18"/>
        <v>268.9876458476321</v>
      </c>
      <c r="K262" s="34">
        <f t="shared" si="19"/>
        <v>112.13590844062948</v>
      </c>
      <c r="L262" s="34">
        <f t="shared" si="16"/>
        <v>4470.4</v>
      </c>
      <c r="M262" s="34">
        <f t="shared" si="17"/>
        <v>232.73553252768787</v>
      </c>
    </row>
    <row r="263" spans="1:13" s="5" customFormat="1" ht="15.75">
      <c r="A263" s="85"/>
      <c r="B263" s="78"/>
      <c r="C263" s="22"/>
      <c r="D263" s="3" t="s">
        <v>36</v>
      </c>
      <c r="E263" s="6">
        <f>E261</f>
        <v>3367.9</v>
      </c>
      <c r="F263" s="6">
        <f>F261</f>
        <v>6990</v>
      </c>
      <c r="G263" s="6">
        <f>G261</f>
        <v>2914</v>
      </c>
      <c r="H263" s="6">
        <f>H261</f>
        <v>7838.3</v>
      </c>
      <c r="I263" s="6">
        <f aca="true" t="shared" si="20" ref="I263:I326">H263-G263</f>
        <v>4924.3</v>
      </c>
      <c r="J263" s="6">
        <f>H263/G263*100</f>
        <v>268.9876458476321</v>
      </c>
      <c r="K263" s="6">
        <f aca="true" t="shared" si="21" ref="K263:K326">H263/F263*100</f>
        <v>112.13590844062948</v>
      </c>
      <c r="L263" s="6">
        <f aca="true" t="shared" si="22" ref="L263:L326">H263-E263</f>
        <v>4470.4</v>
      </c>
      <c r="M263" s="6">
        <f aca="true" t="shared" si="23" ref="M263:M325">H263/E263*100</f>
        <v>232.73553252768787</v>
      </c>
    </row>
    <row r="264" spans="1:13" s="5" customFormat="1" ht="31.5">
      <c r="A264" s="85"/>
      <c r="B264" s="78"/>
      <c r="C264" s="22"/>
      <c r="D264" s="3" t="s">
        <v>37</v>
      </c>
      <c r="E264" s="6">
        <f>E265-E259</f>
        <v>8877.4</v>
      </c>
      <c r="F264" s="6">
        <f>F265-F259</f>
        <v>221641.19999999998</v>
      </c>
      <c r="G264" s="6">
        <f>G265-G259</f>
        <v>202020.9</v>
      </c>
      <c r="H264" s="6">
        <f>H265-H259</f>
        <v>222377.4</v>
      </c>
      <c r="I264" s="6">
        <f t="shared" si="20"/>
        <v>20356.5</v>
      </c>
      <c r="J264" s="6">
        <f>H264/G264*100</f>
        <v>110.07643268592506</v>
      </c>
      <c r="K264" s="6">
        <f t="shared" si="21"/>
        <v>100.33215846151349</v>
      </c>
      <c r="L264" s="6">
        <f t="shared" si="22"/>
        <v>213500</v>
      </c>
      <c r="M264" s="6">
        <f t="shared" si="23"/>
        <v>2504.983441097619</v>
      </c>
    </row>
    <row r="265" spans="1:13" s="5" customFormat="1" ht="15.75">
      <c r="A265" s="84"/>
      <c r="B265" s="79"/>
      <c r="C265" s="22"/>
      <c r="D265" s="3" t="s">
        <v>56</v>
      </c>
      <c r="E265" s="6">
        <f>E260+E263</f>
        <v>1591.4</v>
      </c>
      <c r="F265" s="6">
        <f>F260+F263</f>
        <v>221641.19999999998</v>
      </c>
      <c r="G265" s="6">
        <f>G260+G263</f>
        <v>202020.9</v>
      </c>
      <c r="H265" s="6">
        <f>H260+H263</f>
        <v>222377.4</v>
      </c>
      <c r="I265" s="6">
        <f t="shared" si="20"/>
        <v>20356.5</v>
      </c>
      <c r="J265" s="6">
        <f>H265/G265*100</f>
        <v>110.07643268592506</v>
      </c>
      <c r="K265" s="6">
        <f t="shared" si="21"/>
        <v>100.33215846151349</v>
      </c>
      <c r="L265" s="6">
        <f t="shared" si="22"/>
        <v>220786</v>
      </c>
      <c r="M265" s="6">
        <f t="shared" si="23"/>
        <v>13973.696116626868</v>
      </c>
    </row>
    <row r="266" spans="1:13" s="5" customFormat="1" ht="31.5" customHeight="1">
      <c r="A266" s="77">
        <v>943</v>
      </c>
      <c r="B266" s="77" t="s">
        <v>103</v>
      </c>
      <c r="C266" s="21" t="s">
        <v>16</v>
      </c>
      <c r="D266" s="32" t="s">
        <v>17</v>
      </c>
      <c r="E266" s="51">
        <v>26</v>
      </c>
      <c r="F266" s="6"/>
      <c r="G266" s="6"/>
      <c r="H266" s="51"/>
      <c r="I266" s="51">
        <f t="shared" si="20"/>
        <v>0</v>
      </c>
      <c r="J266" s="51"/>
      <c r="K266" s="51"/>
      <c r="L266" s="51">
        <f t="shared" si="22"/>
        <v>-26</v>
      </c>
      <c r="M266" s="51">
        <f t="shared" si="23"/>
        <v>0</v>
      </c>
    </row>
    <row r="267" spans="1:13" s="5" customFormat="1" ht="94.5" hidden="1">
      <c r="A267" s="78"/>
      <c r="B267" s="78"/>
      <c r="C267" s="65" t="s">
        <v>210</v>
      </c>
      <c r="D267" s="67" t="s">
        <v>233</v>
      </c>
      <c r="E267" s="51"/>
      <c r="F267" s="6"/>
      <c r="G267" s="6"/>
      <c r="H267" s="51"/>
      <c r="I267" s="51">
        <f t="shared" si="20"/>
        <v>0</v>
      </c>
      <c r="J267" s="51"/>
      <c r="K267" s="51"/>
      <c r="L267" s="51">
        <f t="shared" si="22"/>
        <v>0</v>
      </c>
      <c r="M267" s="51" t="e">
        <f t="shared" si="23"/>
        <v>#DIV/0!</v>
      </c>
    </row>
    <row r="268" spans="1:13" s="5" customFormat="1" ht="15.75">
      <c r="A268" s="78"/>
      <c r="B268" s="78"/>
      <c r="C268" s="21" t="s">
        <v>19</v>
      </c>
      <c r="D268" s="45" t="s">
        <v>20</v>
      </c>
      <c r="E268" s="34">
        <f>SUM(E269:E270)</f>
        <v>8.5</v>
      </c>
      <c r="F268" s="34">
        <f>SUM(F269:F270)</f>
        <v>0</v>
      </c>
      <c r="G268" s="34">
        <f>SUM(G269:G270)</f>
        <v>0</v>
      </c>
      <c r="H268" s="34">
        <f>SUM(H269:H270)</f>
        <v>4412.6</v>
      </c>
      <c r="I268" s="34">
        <f t="shared" si="20"/>
        <v>4412.6</v>
      </c>
      <c r="J268" s="34"/>
      <c r="K268" s="34"/>
      <c r="L268" s="34">
        <f t="shared" si="22"/>
        <v>4404.1</v>
      </c>
      <c r="M268" s="34">
        <f t="shared" si="23"/>
        <v>51912.94117647059</v>
      </c>
    </row>
    <row r="269" spans="1:13" s="5" customFormat="1" ht="47.25" hidden="1">
      <c r="A269" s="78"/>
      <c r="B269" s="78"/>
      <c r="C269" s="20" t="s">
        <v>216</v>
      </c>
      <c r="D269" s="46" t="s">
        <v>217</v>
      </c>
      <c r="E269" s="34"/>
      <c r="F269" s="34"/>
      <c r="G269" s="34"/>
      <c r="H269" s="34"/>
      <c r="I269" s="34">
        <f t="shared" si="20"/>
        <v>0</v>
      </c>
      <c r="J269" s="34"/>
      <c r="K269" s="34"/>
      <c r="L269" s="34">
        <f t="shared" si="22"/>
        <v>0</v>
      </c>
      <c r="M269" s="34" t="e">
        <f t="shared" si="23"/>
        <v>#DIV/0!</v>
      </c>
    </row>
    <row r="270" spans="1:13" s="5" customFormat="1" ht="47.25" hidden="1">
      <c r="A270" s="78"/>
      <c r="B270" s="78"/>
      <c r="C270" s="20" t="s">
        <v>21</v>
      </c>
      <c r="D270" s="46" t="s">
        <v>22</v>
      </c>
      <c r="E270" s="34">
        <v>8.5</v>
      </c>
      <c r="F270" s="34"/>
      <c r="G270" s="34"/>
      <c r="H270" s="34">
        <v>4412.6</v>
      </c>
      <c r="I270" s="34">
        <f t="shared" si="20"/>
        <v>4412.6</v>
      </c>
      <c r="J270" s="34"/>
      <c r="K270" s="34"/>
      <c r="L270" s="34">
        <f t="shared" si="22"/>
        <v>4404.1</v>
      </c>
      <c r="M270" s="34">
        <f t="shared" si="23"/>
        <v>51912.94117647059</v>
      </c>
    </row>
    <row r="271" spans="1:13" s="5" customFormat="1" ht="15.75">
      <c r="A271" s="78"/>
      <c r="B271" s="78"/>
      <c r="C271" s="21" t="s">
        <v>23</v>
      </c>
      <c r="D271" s="45" t="s">
        <v>24</v>
      </c>
      <c r="E271" s="51"/>
      <c r="F271" s="6"/>
      <c r="G271" s="6"/>
      <c r="H271" s="51">
        <v>-315.2</v>
      </c>
      <c r="I271" s="51">
        <f t="shared" si="20"/>
        <v>-315.2</v>
      </c>
      <c r="J271" s="51"/>
      <c r="K271" s="51"/>
      <c r="L271" s="51">
        <f t="shared" si="22"/>
        <v>-315.2</v>
      </c>
      <c r="M271" s="51"/>
    </row>
    <row r="272" spans="1:13" s="5" customFormat="1" ht="15.75">
      <c r="A272" s="78"/>
      <c r="B272" s="78"/>
      <c r="C272" s="21" t="s">
        <v>25</v>
      </c>
      <c r="D272" s="45" t="s">
        <v>26</v>
      </c>
      <c r="E272" s="51"/>
      <c r="F272" s="6"/>
      <c r="G272" s="6"/>
      <c r="H272" s="51">
        <v>7005</v>
      </c>
      <c r="I272" s="51">
        <f t="shared" si="20"/>
        <v>7005</v>
      </c>
      <c r="J272" s="51"/>
      <c r="K272" s="51"/>
      <c r="L272" s="51">
        <f t="shared" si="22"/>
        <v>7005</v>
      </c>
      <c r="M272" s="51"/>
    </row>
    <row r="273" spans="1:13" s="5" customFormat="1" ht="15.75">
      <c r="A273" s="78"/>
      <c r="B273" s="78"/>
      <c r="C273" s="21" t="s">
        <v>28</v>
      </c>
      <c r="D273" s="45" t="s">
        <v>29</v>
      </c>
      <c r="E273" s="51"/>
      <c r="F273" s="51">
        <v>207987.3</v>
      </c>
      <c r="G273" s="51"/>
      <c r="H273" s="51"/>
      <c r="I273" s="51">
        <f t="shared" si="20"/>
        <v>0</v>
      </c>
      <c r="J273" s="51"/>
      <c r="K273" s="51">
        <f t="shared" si="21"/>
        <v>0</v>
      </c>
      <c r="L273" s="51">
        <f t="shared" si="22"/>
        <v>0</v>
      </c>
      <c r="M273" s="51"/>
    </row>
    <row r="274" spans="1:13" s="5" customFormat="1" ht="15.75" hidden="1">
      <c r="A274" s="78"/>
      <c r="B274" s="78"/>
      <c r="C274" s="21" t="s">
        <v>30</v>
      </c>
      <c r="D274" s="45" t="s">
        <v>77</v>
      </c>
      <c r="E274" s="51"/>
      <c r="F274" s="51"/>
      <c r="G274" s="51"/>
      <c r="H274" s="51"/>
      <c r="I274" s="51">
        <f t="shared" si="20"/>
        <v>0</v>
      </c>
      <c r="J274" s="51"/>
      <c r="K274" s="51" t="e">
        <f t="shared" si="21"/>
        <v>#DIV/0!</v>
      </c>
      <c r="L274" s="51">
        <f t="shared" si="22"/>
        <v>0</v>
      </c>
      <c r="M274" s="51" t="e">
        <f t="shared" si="23"/>
        <v>#DIV/0!</v>
      </c>
    </row>
    <row r="275" spans="1:13" s="5" customFormat="1" ht="15.75" hidden="1">
      <c r="A275" s="78"/>
      <c r="B275" s="78"/>
      <c r="C275" s="21" t="s">
        <v>48</v>
      </c>
      <c r="D275" s="46" t="s">
        <v>49</v>
      </c>
      <c r="E275" s="51"/>
      <c r="F275" s="51"/>
      <c r="G275" s="51"/>
      <c r="H275" s="51"/>
      <c r="I275" s="51">
        <f t="shared" si="20"/>
        <v>0</v>
      </c>
      <c r="J275" s="51"/>
      <c r="K275" s="51" t="e">
        <f t="shared" si="21"/>
        <v>#DIV/0!</v>
      </c>
      <c r="L275" s="51">
        <f t="shared" si="22"/>
        <v>0</v>
      </c>
      <c r="M275" s="51" t="e">
        <f t="shared" si="23"/>
        <v>#DIV/0!</v>
      </c>
    </row>
    <row r="276" spans="1:13" s="5" customFormat="1" ht="15.75">
      <c r="A276" s="78"/>
      <c r="B276" s="78"/>
      <c r="C276" s="21" t="s">
        <v>32</v>
      </c>
      <c r="D276" s="45" t="s">
        <v>27</v>
      </c>
      <c r="E276" s="51">
        <v>-235.9</v>
      </c>
      <c r="F276" s="51"/>
      <c r="G276" s="51"/>
      <c r="H276" s="51"/>
      <c r="I276" s="51">
        <f t="shared" si="20"/>
        <v>0</v>
      </c>
      <c r="J276" s="51"/>
      <c r="K276" s="51"/>
      <c r="L276" s="51">
        <f t="shared" si="22"/>
        <v>235.9</v>
      </c>
      <c r="M276" s="51">
        <f t="shared" si="23"/>
        <v>0</v>
      </c>
    </row>
    <row r="277" spans="1:13" s="5" customFormat="1" ht="31.5">
      <c r="A277" s="78"/>
      <c r="B277" s="78"/>
      <c r="C277" s="23"/>
      <c r="D277" s="3" t="s">
        <v>37</v>
      </c>
      <c r="E277" s="6">
        <f>E278-E276</f>
        <v>34.5</v>
      </c>
      <c r="F277" s="6">
        <f>F278-F276</f>
        <v>207987.3</v>
      </c>
      <c r="G277" s="6">
        <f>G278-G276</f>
        <v>0</v>
      </c>
      <c r="H277" s="6">
        <f>H278-H276</f>
        <v>11102.400000000001</v>
      </c>
      <c r="I277" s="6">
        <f t="shared" si="20"/>
        <v>11102.400000000001</v>
      </c>
      <c r="J277" s="6"/>
      <c r="K277" s="6">
        <f t="shared" si="21"/>
        <v>5.33801823476722</v>
      </c>
      <c r="L277" s="6">
        <f t="shared" si="22"/>
        <v>11067.900000000001</v>
      </c>
      <c r="M277" s="6">
        <f t="shared" si="23"/>
        <v>32180.8695652174</v>
      </c>
    </row>
    <row r="278" spans="1:13" s="5" customFormat="1" ht="15.75">
      <c r="A278" s="79"/>
      <c r="B278" s="79"/>
      <c r="C278" s="22"/>
      <c r="D278" s="3" t="s">
        <v>56</v>
      </c>
      <c r="E278" s="6">
        <f>SUM(E266:E268,E271:E276)</f>
        <v>-201.4</v>
      </c>
      <c r="F278" s="6">
        <f>SUM(F266:F268,F271:F276)</f>
        <v>207987.3</v>
      </c>
      <c r="G278" s="6">
        <f>SUM(G266:G268,G271:G276)</f>
        <v>0</v>
      </c>
      <c r="H278" s="6">
        <f>SUM(H266:H268,H271:H276)</f>
        <v>11102.400000000001</v>
      </c>
      <c r="I278" s="6">
        <f t="shared" si="20"/>
        <v>11102.400000000001</v>
      </c>
      <c r="J278" s="6"/>
      <c r="K278" s="6">
        <f t="shared" si="21"/>
        <v>5.33801823476722</v>
      </c>
      <c r="L278" s="6">
        <f t="shared" si="22"/>
        <v>11303.800000000001</v>
      </c>
      <c r="M278" s="6">
        <f t="shared" si="23"/>
        <v>-5512.611717974181</v>
      </c>
    </row>
    <row r="279" spans="1:13" ht="31.5" customHeight="1">
      <c r="A279" s="83" t="s">
        <v>104</v>
      </c>
      <c r="B279" s="77" t="s">
        <v>105</v>
      </c>
      <c r="C279" s="21" t="s">
        <v>212</v>
      </c>
      <c r="D279" s="32" t="s">
        <v>213</v>
      </c>
      <c r="E279" s="34">
        <v>453.2</v>
      </c>
      <c r="F279" s="34"/>
      <c r="G279" s="34"/>
      <c r="H279" s="34">
        <v>30.7</v>
      </c>
      <c r="I279" s="34">
        <f t="shared" si="20"/>
        <v>30.7</v>
      </c>
      <c r="J279" s="34"/>
      <c r="K279" s="34"/>
      <c r="L279" s="34">
        <f t="shared" si="22"/>
        <v>-422.5</v>
      </c>
      <c r="M279" s="34">
        <f t="shared" si="23"/>
        <v>6.77405119152692</v>
      </c>
    </row>
    <row r="280" spans="1:13" ht="94.5">
      <c r="A280" s="85"/>
      <c r="B280" s="78"/>
      <c r="C280" s="65" t="s">
        <v>229</v>
      </c>
      <c r="D280" s="71" t="s">
        <v>232</v>
      </c>
      <c r="E280" s="34"/>
      <c r="F280" s="34"/>
      <c r="G280" s="34"/>
      <c r="H280" s="34">
        <v>120</v>
      </c>
      <c r="I280" s="34">
        <f t="shared" si="20"/>
        <v>120</v>
      </c>
      <c r="J280" s="34"/>
      <c r="K280" s="34"/>
      <c r="L280" s="34">
        <f t="shared" si="22"/>
        <v>120</v>
      </c>
      <c r="M280" s="34"/>
    </row>
    <row r="281" spans="1:13" ht="15.75">
      <c r="A281" s="85"/>
      <c r="B281" s="78"/>
      <c r="C281" s="21" t="s">
        <v>19</v>
      </c>
      <c r="D281" s="45" t="s">
        <v>20</v>
      </c>
      <c r="E281" s="34">
        <f>SUM(E282:E283)</f>
        <v>0</v>
      </c>
      <c r="F281" s="34">
        <f>SUM(F282:F283)</f>
        <v>0</v>
      </c>
      <c r="G281" s="34">
        <f>SUM(G282:G283)</f>
        <v>0</v>
      </c>
      <c r="H281" s="34">
        <f>SUM(H282:H283)</f>
        <v>295.2</v>
      </c>
      <c r="I281" s="34">
        <f t="shared" si="20"/>
        <v>295.2</v>
      </c>
      <c r="J281" s="34"/>
      <c r="K281" s="34"/>
      <c r="L281" s="34">
        <f t="shared" si="22"/>
        <v>295.2</v>
      </c>
      <c r="M281" s="34"/>
    </row>
    <row r="282" spans="1:13" ht="31.5" hidden="1">
      <c r="A282" s="85"/>
      <c r="B282" s="78"/>
      <c r="C282" s="20" t="s">
        <v>41</v>
      </c>
      <c r="D282" s="46" t="s">
        <v>42</v>
      </c>
      <c r="E282" s="34"/>
      <c r="F282" s="34"/>
      <c r="G282" s="34"/>
      <c r="H282" s="34"/>
      <c r="I282" s="34">
        <f t="shared" si="20"/>
        <v>0</v>
      </c>
      <c r="J282" s="34"/>
      <c r="K282" s="34"/>
      <c r="L282" s="34">
        <f t="shared" si="22"/>
        <v>0</v>
      </c>
      <c r="M282" s="34" t="e">
        <f t="shared" si="23"/>
        <v>#DIV/0!</v>
      </c>
    </row>
    <row r="283" spans="1:13" ht="47.25" hidden="1">
      <c r="A283" s="85"/>
      <c r="B283" s="78"/>
      <c r="C283" s="20" t="s">
        <v>21</v>
      </c>
      <c r="D283" s="46" t="s">
        <v>22</v>
      </c>
      <c r="E283" s="34"/>
      <c r="F283" s="34"/>
      <c r="G283" s="34"/>
      <c r="H283" s="34">
        <v>295.2</v>
      </c>
      <c r="I283" s="34">
        <f t="shared" si="20"/>
        <v>295.2</v>
      </c>
      <c r="J283" s="34"/>
      <c r="K283" s="34"/>
      <c r="L283" s="34">
        <f t="shared" si="22"/>
        <v>295.2</v>
      </c>
      <c r="M283" s="34" t="e">
        <f t="shared" si="23"/>
        <v>#DIV/0!</v>
      </c>
    </row>
    <row r="284" spans="1:13" ht="15.75" hidden="1">
      <c r="A284" s="85"/>
      <c r="B284" s="78"/>
      <c r="C284" s="21" t="s">
        <v>23</v>
      </c>
      <c r="D284" s="45" t="s">
        <v>24</v>
      </c>
      <c r="E284" s="34"/>
      <c r="F284" s="34"/>
      <c r="G284" s="34"/>
      <c r="H284" s="34"/>
      <c r="I284" s="34">
        <f t="shared" si="20"/>
        <v>0</v>
      </c>
      <c r="J284" s="34"/>
      <c r="K284" s="34"/>
      <c r="L284" s="34">
        <f t="shared" si="22"/>
        <v>0</v>
      </c>
      <c r="M284" s="34" t="e">
        <f t="shared" si="23"/>
        <v>#DIV/0!</v>
      </c>
    </row>
    <row r="285" spans="1:13" ht="15.75">
      <c r="A285" s="85"/>
      <c r="B285" s="78"/>
      <c r="C285" s="21" t="s">
        <v>25</v>
      </c>
      <c r="D285" s="45" t="s">
        <v>26</v>
      </c>
      <c r="E285" s="34">
        <v>11.4</v>
      </c>
      <c r="F285" s="34"/>
      <c r="G285" s="34"/>
      <c r="H285" s="34"/>
      <c r="I285" s="34">
        <f t="shared" si="20"/>
        <v>0</v>
      </c>
      <c r="J285" s="34"/>
      <c r="K285" s="34"/>
      <c r="L285" s="34">
        <f t="shared" si="22"/>
        <v>-11.4</v>
      </c>
      <c r="M285" s="34">
        <f t="shared" si="23"/>
        <v>0</v>
      </c>
    </row>
    <row r="286" spans="1:13" ht="15.75">
      <c r="A286" s="85"/>
      <c r="B286" s="78"/>
      <c r="C286" s="21" t="s">
        <v>28</v>
      </c>
      <c r="D286" s="45" t="s">
        <v>106</v>
      </c>
      <c r="E286" s="34"/>
      <c r="F286" s="34">
        <v>615861.1</v>
      </c>
      <c r="G286" s="34"/>
      <c r="H286" s="34"/>
      <c r="I286" s="34">
        <f t="shared" si="20"/>
        <v>0</v>
      </c>
      <c r="J286" s="34"/>
      <c r="K286" s="34">
        <f t="shared" si="21"/>
        <v>0</v>
      </c>
      <c r="L286" s="34">
        <f t="shared" si="22"/>
        <v>0</v>
      </c>
      <c r="M286" s="34"/>
    </row>
    <row r="287" spans="1:13" ht="15.75" hidden="1">
      <c r="A287" s="85"/>
      <c r="B287" s="78"/>
      <c r="C287" s="21" t="s">
        <v>30</v>
      </c>
      <c r="D287" s="45" t="s">
        <v>77</v>
      </c>
      <c r="E287" s="34"/>
      <c r="F287" s="34"/>
      <c r="G287" s="34"/>
      <c r="H287" s="34"/>
      <c r="I287" s="34">
        <f t="shared" si="20"/>
        <v>0</v>
      </c>
      <c r="J287" s="34" t="e">
        <f>H287/G287*100</f>
        <v>#DIV/0!</v>
      </c>
      <c r="K287" s="34" t="e">
        <f t="shared" si="21"/>
        <v>#DIV/0!</v>
      </c>
      <c r="L287" s="34">
        <f t="shared" si="22"/>
        <v>0</v>
      </c>
      <c r="M287" s="34"/>
    </row>
    <row r="288" spans="1:13" ht="15.75">
      <c r="A288" s="85"/>
      <c r="B288" s="78"/>
      <c r="C288" s="21" t="s">
        <v>48</v>
      </c>
      <c r="D288" s="46" t="s">
        <v>49</v>
      </c>
      <c r="E288" s="34"/>
      <c r="F288" s="34">
        <v>308945.9</v>
      </c>
      <c r="G288" s="34">
        <v>30000</v>
      </c>
      <c r="H288" s="34">
        <v>11477.4</v>
      </c>
      <c r="I288" s="34">
        <f t="shared" si="20"/>
        <v>-18522.6</v>
      </c>
      <c r="J288" s="34">
        <f>H288/G288*100</f>
        <v>38.257999999999996</v>
      </c>
      <c r="K288" s="34">
        <f t="shared" si="21"/>
        <v>3.715019360994918</v>
      </c>
      <c r="L288" s="34">
        <f t="shared" si="22"/>
        <v>11477.4</v>
      </c>
      <c r="M288" s="34"/>
    </row>
    <row r="289" spans="1:13" ht="15.75">
      <c r="A289" s="85"/>
      <c r="B289" s="78"/>
      <c r="C289" s="21" t="s">
        <v>32</v>
      </c>
      <c r="D289" s="45" t="s">
        <v>27</v>
      </c>
      <c r="E289" s="34">
        <v>-6289.2</v>
      </c>
      <c r="F289" s="34"/>
      <c r="G289" s="34"/>
      <c r="H289" s="34"/>
      <c r="I289" s="34">
        <f t="shared" si="20"/>
        <v>0</v>
      </c>
      <c r="J289" s="34"/>
      <c r="K289" s="34"/>
      <c r="L289" s="34">
        <f t="shared" si="22"/>
        <v>6289.2</v>
      </c>
      <c r="M289" s="34">
        <f t="shared" si="23"/>
        <v>0</v>
      </c>
    </row>
    <row r="290" spans="1:13" s="5" customFormat="1" ht="31.5">
      <c r="A290" s="85"/>
      <c r="B290" s="78"/>
      <c r="C290" s="23"/>
      <c r="D290" s="3" t="s">
        <v>37</v>
      </c>
      <c r="E290" s="4">
        <f>E291-E289</f>
        <v>464.60000000000036</v>
      </c>
      <c r="F290" s="4">
        <f>F291-F289</f>
        <v>924807</v>
      </c>
      <c r="G290" s="4">
        <f>G291-G289</f>
        <v>30000</v>
      </c>
      <c r="H290" s="4">
        <f>H291-H289</f>
        <v>11923.3</v>
      </c>
      <c r="I290" s="4">
        <f t="shared" si="20"/>
        <v>-18076.7</v>
      </c>
      <c r="J290" s="4">
        <f>H290/G290*100</f>
        <v>39.74433333333333</v>
      </c>
      <c r="K290" s="4">
        <f t="shared" si="21"/>
        <v>1.2892744107689496</v>
      </c>
      <c r="L290" s="4">
        <f t="shared" si="22"/>
        <v>11458.699999999999</v>
      </c>
      <c r="M290" s="4">
        <f t="shared" si="23"/>
        <v>2566.3581575548837</v>
      </c>
    </row>
    <row r="291" spans="1:13" s="5" customFormat="1" ht="15.75">
      <c r="A291" s="84"/>
      <c r="B291" s="79"/>
      <c r="C291" s="23"/>
      <c r="D291" s="3" t="s">
        <v>56</v>
      </c>
      <c r="E291" s="4">
        <f>SUM(E279:E281,E284:E289)</f>
        <v>-5824.599999999999</v>
      </c>
      <c r="F291" s="4">
        <f>SUM(F279:F281,F284:F289)</f>
        <v>924807</v>
      </c>
      <c r="G291" s="4">
        <f>SUM(G279:G281,G284:G289)</f>
        <v>30000</v>
      </c>
      <c r="H291" s="4">
        <f>SUM(H279:H281,H284:H289)</f>
        <v>11923.3</v>
      </c>
      <c r="I291" s="4">
        <f t="shared" si="20"/>
        <v>-18076.7</v>
      </c>
      <c r="J291" s="4">
        <f>H291/G291*100</f>
        <v>39.74433333333333</v>
      </c>
      <c r="K291" s="4">
        <f t="shared" si="21"/>
        <v>1.2892744107689496</v>
      </c>
      <c r="L291" s="4">
        <f t="shared" si="22"/>
        <v>17747.899999999998</v>
      </c>
      <c r="M291" s="4">
        <f t="shared" si="23"/>
        <v>-204.70590255124813</v>
      </c>
    </row>
    <row r="292" spans="1:13" s="5" customFormat="1" ht="31.5" customHeight="1">
      <c r="A292" s="83" t="s">
        <v>107</v>
      </c>
      <c r="B292" s="77" t="s">
        <v>108</v>
      </c>
      <c r="C292" s="21" t="s">
        <v>212</v>
      </c>
      <c r="D292" s="32" t="s">
        <v>213</v>
      </c>
      <c r="E292" s="34">
        <v>494.4</v>
      </c>
      <c r="F292" s="34"/>
      <c r="G292" s="34"/>
      <c r="H292" s="34">
        <v>2.7</v>
      </c>
      <c r="I292" s="34">
        <f t="shared" si="20"/>
        <v>2.7</v>
      </c>
      <c r="J292" s="34"/>
      <c r="K292" s="34"/>
      <c r="L292" s="34">
        <f t="shared" si="22"/>
        <v>-491.7</v>
      </c>
      <c r="M292" s="34">
        <f t="shared" si="23"/>
        <v>0.546116504854369</v>
      </c>
    </row>
    <row r="293" spans="1:13" s="5" customFormat="1" ht="31.5" customHeight="1">
      <c r="A293" s="85"/>
      <c r="B293" s="78"/>
      <c r="C293" s="21" t="s">
        <v>19</v>
      </c>
      <c r="D293" s="45" t="s">
        <v>20</v>
      </c>
      <c r="E293" s="34">
        <f>SUM(E294)</f>
        <v>0</v>
      </c>
      <c r="F293" s="34">
        <f>SUM(F294)</f>
        <v>0</v>
      </c>
      <c r="G293" s="34">
        <f>SUM(G294)</f>
        <v>0</v>
      </c>
      <c r="H293" s="34">
        <f>SUM(H294)</f>
        <v>505.8</v>
      </c>
      <c r="I293" s="34">
        <f t="shared" si="20"/>
        <v>505.8</v>
      </c>
      <c r="J293" s="34"/>
      <c r="K293" s="34"/>
      <c r="L293" s="34">
        <f t="shared" si="22"/>
        <v>505.8</v>
      </c>
      <c r="M293" s="34"/>
    </row>
    <row r="294" spans="1:13" s="5" customFormat="1" ht="31.5" customHeight="1" hidden="1">
      <c r="A294" s="85"/>
      <c r="B294" s="78"/>
      <c r="C294" s="20" t="s">
        <v>21</v>
      </c>
      <c r="D294" s="46" t="s">
        <v>22</v>
      </c>
      <c r="E294" s="34"/>
      <c r="F294" s="34"/>
      <c r="G294" s="34"/>
      <c r="H294" s="34">
        <v>505.8</v>
      </c>
      <c r="I294" s="34">
        <f t="shared" si="20"/>
        <v>505.8</v>
      </c>
      <c r="J294" s="34"/>
      <c r="K294" s="34"/>
      <c r="L294" s="34">
        <f t="shared" si="22"/>
        <v>505.8</v>
      </c>
      <c r="M294" s="34" t="e">
        <f t="shared" si="23"/>
        <v>#DIV/0!</v>
      </c>
    </row>
    <row r="295" spans="1:13" s="5" customFormat="1" ht="15.75">
      <c r="A295" s="85"/>
      <c r="B295" s="78"/>
      <c r="C295" s="21" t="s">
        <v>23</v>
      </c>
      <c r="D295" s="45" t="s">
        <v>24</v>
      </c>
      <c r="E295" s="34">
        <v>387.2</v>
      </c>
      <c r="F295" s="34"/>
      <c r="G295" s="34"/>
      <c r="H295" s="34">
        <v>24.6</v>
      </c>
      <c r="I295" s="34">
        <f t="shared" si="20"/>
        <v>24.6</v>
      </c>
      <c r="J295" s="34"/>
      <c r="K295" s="34"/>
      <c r="L295" s="34">
        <f t="shared" si="22"/>
        <v>-362.59999999999997</v>
      </c>
      <c r="M295" s="34">
        <f t="shared" si="23"/>
        <v>6.353305785123968</v>
      </c>
    </row>
    <row r="296" spans="1:13" s="5" customFormat="1" ht="78.75" customHeight="1">
      <c r="A296" s="85"/>
      <c r="B296" s="78"/>
      <c r="C296" s="21" t="s">
        <v>25</v>
      </c>
      <c r="D296" s="45" t="s">
        <v>109</v>
      </c>
      <c r="E296" s="34">
        <v>15236</v>
      </c>
      <c r="F296" s="34"/>
      <c r="G296" s="34"/>
      <c r="H296" s="34"/>
      <c r="I296" s="34">
        <f t="shared" si="20"/>
        <v>0</v>
      </c>
      <c r="J296" s="34"/>
      <c r="K296" s="34"/>
      <c r="L296" s="34">
        <f t="shared" si="22"/>
        <v>-15236</v>
      </c>
      <c r="M296" s="34">
        <f t="shared" si="23"/>
        <v>0</v>
      </c>
    </row>
    <row r="297" spans="1:13" s="5" customFormat="1" ht="15.75">
      <c r="A297" s="85"/>
      <c r="B297" s="78"/>
      <c r="C297" s="21" t="s">
        <v>30</v>
      </c>
      <c r="D297" s="45" t="s">
        <v>77</v>
      </c>
      <c r="E297" s="34">
        <v>25.7</v>
      </c>
      <c r="F297" s="34">
        <v>28.6</v>
      </c>
      <c r="G297" s="34">
        <v>28.6</v>
      </c>
      <c r="H297" s="34">
        <v>28.6</v>
      </c>
      <c r="I297" s="34">
        <f t="shared" si="20"/>
        <v>0</v>
      </c>
      <c r="J297" s="34">
        <f>H297/G297*100</f>
        <v>100</v>
      </c>
      <c r="K297" s="34">
        <f t="shared" si="21"/>
        <v>100</v>
      </c>
      <c r="L297" s="34">
        <f t="shared" si="22"/>
        <v>2.900000000000002</v>
      </c>
      <c r="M297" s="34">
        <f t="shared" si="23"/>
        <v>111.284046692607</v>
      </c>
    </row>
    <row r="298" spans="1:13" s="5" customFormat="1" ht="15.75">
      <c r="A298" s="85"/>
      <c r="B298" s="78"/>
      <c r="C298" s="21" t="s">
        <v>48</v>
      </c>
      <c r="D298" s="46" t="s">
        <v>49</v>
      </c>
      <c r="E298" s="34"/>
      <c r="F298" s="34">
        <v>11297.6</v>
      </c>
      <c r="G298" s="34">
        <v>11297.6</v>
      </c>
      <c r="H298" s="34">
        <v>11297.6</v>
      </c>
      <c r="I298" s="34">
        <f t="shared" si="20"/>
        <v>0</v>
      </c>
      <c r="J298" s="34">
        <f>H298/G298*100</f>
        <v>100</v>
      </c>
      <c r="K298" s="34">
        <f t="shared" si="21"/>
        <v>100</v>
      </c>
      <c r="L298" s="34">
        <f t="shared" si="22"/>
        <v>11297.6</v>
      </c>
      <c r="M298" s="34"/>
    </row>
    <row r="299" spans="1:13" s="5" customFormat="1" ht="15.75">
      <c r="A299" s="85"/>
      <c r="B299" s="78"/>
      <c r="C299" s="21" t="s">
        <v>32</v>
      </c>
      <c r="D299" s="45" t="s">
        <v>27</v>
      </c>
      <c r="E299" s="34">
        <v>-14824.4</v>
      </c>
      <c r="F299" s="34"/>
      <c r="G299" s="34"/>
      <c r="H299" s="34"/>
      <c r="I299" s="34">
        <f t="shared" si="20"/>
        <v>0</v>
      </c>
      <c r="J299" s="34"/>
      <c r="K299" s="34"/>
      <c r="L299" s="34">
        <f t="shared" si="22"/>
        <v>14824.4</v>
      </c>
      <c r="M299" s="34">
        <f t="shared" si="23"/>
        <v>0</v>
      </c>
    </row>
    <row r="300" spans="1:13" s="5" customFormat="1" ht="15.75">
      <c r="A300" s="85"/>
      <c r="B300" s="78"/>
      <c r="C300" s="23"/>
      <c r="D300" s="3" t="s">
        <v>33</v>
      </c>
      <c r="E300" s="4">
        <f>SUM(E292:E299)-E293</f>
        <v>1318.9000000000015</v>
      </c>
      <c r="F300" s="4">
        <f>SUM(F292:F299)-F293</f>
        <v>11326.2</v>
      </c>
      <c r="G300" s="4">
        <f>SUM(G292:G299)-G293</f>
        <v>11326.2</v>
      </c>
      <c r="H300" s="4">
        <f>SUM(H292:H299)-H293</f>
        <v>11859.300000000001</v>
      </c>
      <c r="I300" s="4">
        <f t="shared" si="20"/>
        <v>533.1000000000004</v>
      </c>
      <c r="J300" s="4">
        <f aca="true" t="shared" si="24" ref="J300:J309">H300/G300*100</f>
        <v>104.70678603591672</v>
      </c>
      <c r="K300" s="4">
        <f t="shared" si="21"/>
        <v>104.70678603591672</v>
      </c>
      <c r="L300" s="4">
        <f t="shared" si="22"/>
        <v>10540.4</v>
      </c>
      <c r="M300" s="4">
        <f t="shared" si="23"/>
        <v>899.1811357949798</v>
      </c>
    </row>
    <row r="301" spans="1:13" ht="15.75">
      <c r="A301" s="85"/>
      <c r="B301" s="78"/>
      <c r="C301" s="21" t="s">
        <v>110</v>
      </c>
      <c r="D301" s="49" t="s">
        <v>111</v>
      </c>
      <c r="E301" s="34">
        <v>117005.1</v>
      </c>
      <c r="F301" s="34">
        <v>891854.4</v>
      </c>
      <c r="G301" s="34">
        <v>161465</v>
      </c>
      <c r="H301" s="34">
        <v>171811.5</v>
      </c>
      <c r="I301" s="34">
        <f t="shared" si="20"/>
        <v>10346.5</v>
      </c>
      <c r="J301" s="34">
        <f t="shared" si="24"/>
        <v>106.407890254854</v>
      </c>
      <c r="K301" s="34">
        <f t="shared" si="21"/>
        <v>19.26452344687653</v>
      </c>
      <c r="L301" s="34">
        <f t="shared" si="22"/>
        <v>54806.399999999994</v>
      </c>
      <c r="M301" s="34">
        <f t="shared" si="23"/>
        <v>146.84103513436594</v>
      </c>
    </row>
    <row r="302" spans="1:13" ht="15.75" hidden="1">
      <c r="A302" s="85"/>
      <c r="B302" s="78"/>
      <c r="C302" s="21" t="s">
        <v>112</v>
      </c>
      <c r="D302" s="45" t="s">
        <v>113</v>
      </c>
      <c r="E302" s="34"/>
      <c r="F302" s="34"/>
      <c r="G302" s="34"/>
      <c r="H302" s="34"/>
      <c r="I302" s="34">
        <f t="shared" si="20"/>
        <v>0</v>
      </c>
      <c r="J302" s="34" t="e">
        <f t="shared" si="24"/>
        <v>#DIV/0!</v>
      </c>
      <c r="K302" s="34" t="e">
        <f t="shared" si="21"/>
        <v>#DIV/0!</v>
      </c>
      <c r="L302" s="34">
        <f t="shared" si="22"/>
        <v>0</v>
      </c>
      <c r="M302" s="34" t="e">
        <f t="shared" si="23"/>
        <v>#DIV/0!</v>
      </c>
    </row>
    <row r="303" spans="1:13" ht="15.75">
      <c r="A303" s="85"/>
      <c r="B303" s="78"/>
      <c r="C303" s="21" t="s">
        <v>19</v>
      </c>
      <c r="D303" s="45" t="s">
        <v>20</v>
      </c>
      <c r="E303" s="34">
        <f>E304+E305</f>
        <v>150.4</v>
      </c>
      <c r="F303" s="34">
        <f>F304+F305</f>
        <v>64</v>
      </c>
      <c r="G303" s="34">
        <f>G304+G305</f>
        <v>37</v>
      </c>
      <c r="H303" s="34">
        <f>H304+H305</f>
        <v>644.8</v>
      </c>
      <c r="I303" s="34">
        <f t="shared" si="20"/>
        <v>607.8</v>
      </c>
      <c r="J303" s="34">
        <f t="shared" si="24"/>
        <v>1742.7027027027027</v>
      </c>
      <c r="K303" s="34">
        <f t="shared" si="21"/>
        <v>1007.4999999999999</v>
      </c>
      <c r="L303" s="34">
        <f t="shared" si="22"/>
        <v>494.4</v>
      </c>
      <c r="M303" s="34">
        <f t="shared" si="23"/>
        <v>428.7234042553191</v>
      </c>
    </row>
    <row r="304" spans="1:13" s="5" customFormat="1" ht="31.5" hidden="1">
      <c r="A304" s="85"/>
      <c r="B304" s="78"/>
      <c r="C304" s="20" t="s">
        <v>114</v>
      </c>
      <c r="D304" s="46" t="s">
        <v>115</v>
      </c>
      <c r="E304" s="34"/>
      <c r="F304" s="34"/>
      <c r="G304" s="34"/>
      <c r="H304" s="34">
        <v>476</v>
      </c>
      <c r="I304" s="34">
        <f t="shared" si="20"/>
        <v>476</v>
      </c>
      <c r="J304" s="34" t="e">
        <f t="shared" si="24"/>
        <v>#DIV/0!</v>
      </c>
      <c r="K304" s="34" t="e">
        <f t="shared" si="21"/>
        <v>#DIV/0!</v>
      </c>
      <c r="L304" s="34">
        <f t="shared" si="22"/>
        <v>476</v>
      </c>
      <c r="M304" s="34" t="e">
        <f t="shared" si="23"/>
        <v>#DIV/0!</v>
      </c>
    </row>
    <row r="305" spans="1:13" s="5" customFormat="1" ht="47.25" hidden="1">
      <c r="A305" s="85"/>
      <c r="B305" s="78"/>
      <c r="C305" s="20" t="s">
        <v>21</v>
      </c>
      <c r="D305" s="46" t="s">
        <v>22</v>
      </c>
      <c r="E305" s="34">
        <v>150.4</v>
      </c>
      <c r="F305" s="34">
        <v>64</v>
      </c>
      <c r="G305" s="34">
        <v>37</v>
      </c>
      <c r="H305" s="34">
        <v>168.8</v>
      </c>
      <c r="I305" s="34">
        <f t="shared" si="20"/>
        <v>131.8</v>
      </c>
      <c r="J305" s="34">
        <f t="shared" si="24"/>
        <v>456.21621621621625</v>
      </c>
      <c r="K305" s="34">
        <f t="shared" si="21"/>
        <v>263.75</v>
      </c>
      <c r="L305" s="34">
        <f t="shared" si="22"/>
        <v>18.400000000000006</v>
      </c>
      <c r="M305" s="34">
        <f t="shared" si="23"/>
        <v>112.2340425531915</v>
      </c>
    </row>
    <row r="306" spans="1:13" s="5" customFormat="1" ht="15.75">
      <c r="A306" s="85"/>
      <c r="B306" s="78"/>
      <c r="C306" s="23"/>
      <c r="D306" s="3" t="s">
        <v>36</v>
      </c>
      <c r="E306" s="4">
        <f>SUM(E301:E303)</f>
        <v>117155.5</v>
      </c>
      <c r="F306" s="4">
        <f>SUM(F301:F303)</f>
        <v>891918.4</v>
      </c>
      <c r="G306" s="4">
        <f>SUM(G301:G303)</f>
        <v>161502</v>
      </c>
      <c r="H306" s="4">
        <f>SUM(H301:H303)</f>
        <v>172456.3</v>
      </c>
      <c r="I306" s="4">
        <f t="shared" si="20"/>
        <v>10954.299999999988</v>
      </c>
      <c r="J306" s="4">
        <f t="shared" si="24"/>
        <v>106.7827643001325</v>
      </c>
      <c r="K306" s="4">
        <f t="shared" si="21"/>
        <v>19.335434721382583</v>
      </c>
      <c r="L306" s="4">
        <f t="shared" si="22"/>
        <v>55300.79999999999</v>
      </c>
      <c r="M306" s="4">
        <f t="shared" si="23"/>
        <v>147.2029055400728</v>
      </c>
    </row>
    <row r="307" spans="1:13" s="5" customFormat="1" ht="31.5">
      <c r="A307" s="85"/>
      <c r="B307" s="78"/>
      <c r="C307" s="23"/>
      <c r="D307" s="3" t="s">
        <v>37</v>
      </c>
      <c r="E307" s="4">
        <f>E308-E299</f>
        <v>133298.8</v>
      </c>
      <c r="F307" s="4">
        <f>F308-F299</f>
        <v>903244.6</v>
      </c>
      <c r="G307" s="4">
        <f>G308-G299</f>
        <v>172828.2</v>
      </c>
      <c r="H307" s="4">
        <f>H308-H299</f>
        <v>184315.59999999998</v>
      </c>
      <c r="I307" s="4">
        <f t="shared" si="20"/>
        <v>11487.399999999965</v>
      </c>
      <c r="J307" s="4">
        <f t="shared" si="24"/>
        <v>106.6467162187652</v>
      </c>
      <c r="K307" s="4">
        <f t="shared" si="21"/>
        <v>20.405945410578706</v>
      </c>
      <c r="L307" s="4">
        <f t="shared" si="22"/>
        <v>51016.79999999999</v>
      </c>
      <c r="M307" s="4">
        <f t="shared" si="23"/>
        <v>138.27251258075842</v>
      </c>
    </row>
    <row r="308" spans="1:13" s="5" customFormat="1" ht="15.75">
      <c r="A308" s="84"/>
      <c r="B308" s="79"/>
      <c r="C308" s="23"/>
      <c r="D308" s="3" t="s">
        <v>56</v>
      </c>
      <c r="E308" s="4">
        <f>E300+E306</f>
        <v>118474.4</v>
      </c>
      <c r="F308" s="4">
        <f>F300+F306</f>
        <v>903244.6</v>
      </c>
      <c r="G308" s="4">
        <f>G300+G306</f>
        <v>172828.2</v>
      </c>
      <c r="H308" s="4">
        <f>H300+H306</f>
        <v>184315.59999999998</v>
      </c>
      <c r="I308" s="4">
        <f t="shared" si="20"/>
        <v>11487.399999999965</v>
      </c>
      <c r="J308" s="4">
        <f t="shared" si="24"/>
        <v>106.6467162187652</v>
      </c>
      <c r="K308" s="4">
        <f t="shared" si="21"/>
        <v>20.405945410578706</v>
      </c>
      <c r="L308" s="4">
        <f t="shared" si="22"/>
        <v>65841.19999999998</v>
      </c>
      <c r="M308" s="4">
        <f t="shared" si="23"/>
        <v>155.57419999594848</v>
      </c>
    </row>
    <row r="309" spans="1:13" s="5" customFormat="1" ht="31.5" customHeight="1" hidden="1">
      <c r="A309" s="83" t="s">
        <v>116</v>
      </c>
      <c r="B309" s="77" t="s">
        <v>117</v>
      </c>
      <c r="C309" s="21" t="s">
        <v>16</v>
      </c>
      <c r="D309" s="32" t="s">
        <v>17</v>
      </c>
      <c r="E309" s="34"/>
      <c r="F309" s="4"/>
      <c r="G309" s="4"/>
      <c r="H309" s="34"/>
      <c r="I309" s="34">
        <f t="shared" si="20"/>
        <v>0</v>
      </c>
      <c r="J309" s="34" t="e">
        <f t="shared" si="24"/>
        <v>#DIV/0!</v>
      </c>
      <c r="K309" s="34" t="e">
        <f t="shared" si="21"/>
        <v>#DIV/0!</v>
      </c>
      <c r="L309" s="34">
        <f t="shared" si="22"/>
        <v>0</v>
      </c>
      <c r="M309" s="34" t="e">
        <f t="shared" si="23"/>
        <v>#DIV/0!</v>
      </c>
    </row>
    <row r="310" spans="1:13" s="5" customFormat="1" ht="15.75" customHeight="1">
      <c r="A310" s="85"/>
      <c r="B310" s="98"/>
      <c r="C310" s="21" t="s">
        <v>23</v>
      </c>
      <c r="D310" s="45" t="s">
        <v>24</v>
      </c>
      <c r="E310" s="34"/>
      <c r="F310" s="4"/>
      <c r="G310" s="4"/>
      <c r="H310" s="34">
        <v>62</v>
      </c>
      <c r="I310" s="34">
        <f t="shared" si="20"/>
        <v>62</v>
      </c>
      <c r="J310" s="34"/>
      <c r="K310" s="34"/>
      <c r="L310" s="34">
        <f t="shared" si="22"/>
        <v>62</v>
      </c>
      <c r="M310" s="34"/>
    </row>
    <row r="311" spans="1:13" s="5" customFormat="1" ht="15.75" customHeight="1" hidden="1">
      <c r="A311" s="85"/>
      <c r="B311" s="98"/>
      <c r="C311" s="21" t="s">
        <v>48</v>
      </c>
      <c r="D311" s="46" t="s">
        <v>49</v>
      </c>
      <c r="E311" s="34"/>
      <c r="F311" s="34"/>
      <c r="G311" s="34"/>
      <c r="H311" s="34"/>
      <c r="I311" s="34">
        <f t="shared" si="20"/>
        <v>0</v>
      </c>
      <c r="J311" s="34"/>
      <c r="K311" s="34"/>
      <c r="L311" s="34">
        <f t="shared" si="22"/>
        <v>0</v>
      </c>
      <c r="M311" s="34" t="e">
        <f t="shared" si="23"/>
        <v>#DIV/0!</v>
      </c>
    </row>
    <row r="312" spans="1:13" s="5" customFormat="1" ht="15.75">
      <c r="A312" s="85"/>
      <c r="B312" s="98"/>
      <c r="C312" s="21" t="s">
        <v>32</v>
      </c>
      <c r="D312" s="45" t="s">
        <v>27</v>
      </c>
      <c r="E312" s="34">
        <v>-216.6</v>
      </c>
      <c r="F312" s="34"/>
      <c r="G312" s="34"/>
      <c r="H312" s="34">
        <v>-13.2</v>
      </c>
      <c r="I312" s="34">
        <f t="shared" si="20"/>
        <v>-13.2</v>
      </c>
      <c r="J312" s="34"/>
      <c r="K312" s="34"/>
      <c r="L312" s="34">
        <f t="shared" si="22"/>
        <v>203.4</v>
      </c>
      <c r="M312" s="34">
        <f t="shared" si="23"/>
        <v>6.094182825484765</v>
      </c>
    </row>
    <row r="313" spans="1:13" s="5" customFormat="1" ht="15.75">
      <c r="A313" s="85"/>
      <c r="B313" s="98"/>
      <c r="C313" s="23"/>
      <c r="D313" s="3" t="s">
        <v>33</v>
      </c>
      <c r="E313" s="4">
        <f>SUM(E309:E312)</f>
        <v>-216.6</v>
      </c>
      <c r="F313" s="4">
        <f>SUM(F309:F312)</f>
        <v>0</v>
      </c>
      <c r="G313" s="4">
        <f>SUM(G309:G312)</f>
        <v>0</v>
      </c>
      <c r="H313" s="4">
        <f>SUM(H309:H312)</f>
        <v>48.8</v>
      </c>
      <c r="I313" s="4">
        <f t="shared" si="20"/>
        <v>48.8</v>
      </c>
      <c r="J313" s="4"/>
      <c r="K313" s="4"/>
      <c r="L313" s="4">
        <f t="shared" si="22"/>
        <v>265.4</v>
      </c>
      <c r="M313" s="4">
        <f t="shared" si="23"/>
        <v>-22.53000923361034</v>
      </c>
    </row>
    <row r="314" spans="1:13" ht="15.75">
      <c r="A314" s="85"/>
      <c r="B314" s="98"/>
      <c r="C314" s="21" t="s">
        <v>118</v>
      </c>
      <c r="D314" s="45" t="s">
        <v>119</v>
      </c>
      <c r="E314" s="34">
        <f>3266321.8/45*40</f>
        <v>2903397.1555555556</v>
      </c>
      <c r="F314" s="54">
        <v>6857429.3</v>
      </c>
      <c r="G314" s="34">
        <v>3156747.5</v>
      </c>
      <c r="H314" s="34">
        <v>3285210.4</v>
      </c>
      <c r="I314" s="34">
        <f t="shared" si="20"/>
        <v>128462.8999999999</v>
      </c>
      <c r="J314" s="34">
        <f aca="true" t="shared" si="25" ref="J314:J323">H314/G314*100</f>
        <v>104.06947023795854</v>
      </c>
      <c r="K314" s="34">
        <f t="shared" si="21"/>
        <v>47.907317104968186</v>
      </c>
      <c r="L314" s="34">
        <f t="shared" si="22"/>
        <v>381813.2444444443</v>
      </c>
      <c r="M314" s="34">
        <f t="shared" si="23"/>
        <v>113.15056893659406</v>
      </c>
    </row>
    <row r="315" spans="1:13" ht="15.75">
      <c r="A315" s="85"/>
      <c r="B315" s="98"/>
      <c r="C315" s="21" t="s">
        <v>192</v>
      </c>
      <c r="D315" s="45" t="s">
        <v>191</v>
      </c>
      <c r="E315" s="34">
        <v>227476.2</v>
      </c>
      <c r="F315" s="34">
        <v>507042</v>
      </c>
      <c r="G315" s="34">
        <v>246673.8</v>
      </c>
      <c r="H315" s="34">
        <v>278880.9</v>
      </c>
      <c r="I315" s="34">
        <f t="shared" si="20"/>
        <v>32207.100000000035</v>
      </c>
      <c r="J315" s="34">
        <f t="shared" si="25"/>
        <v>113.05655485098136</v>
      </c>
      <c r="K315" s="34">
        <f t="shared" si="21"/>
        <v>55.001538334102506</v>
      </c>
      <c r="L315" s="34">
        <f t="shared" si="22"/>
        <v>51404.70000000001</v>
      </c>
      <c r="M315" s="34">
        <f t="shared" si="23"/>
        <v>122.59783660884085</v>
      </c>
    </row>
    <row r="316" spans="1:13" ht="15.75">
      <c r="A316" s="85"/>
      <c r="B316" s="98"/>
      <c r="C316" s="21" t="s">
        <v>19</v>
      </c>
      <c r="D316" s="45" t="s">
        <v>20</v>
      </c>
      <c r="E316" s="34">
        <f>E317+E318+E320+E319</f>
        <v>3936.7</v>
      </c>
      <c r="F316" s="34">
        <f>F317+F318+F320+F319</f>
        <v>4857.6</v>
      </c>
      <c r="G316" s="34">
        <f>G317+G318+G320+G319</f>
        <v>2421.3</v>
      </c>
      <c r="H316" s="34">
        <f>H317+H318+H320+H319</f>
        <v>7773.599999999999</v>
      </c>
      <c r="I316" s="34">
        <f t="shared" si="20"/>
        <v>5352.299999999999</v>
      </c>
      <c r="J316" s="34">
        <f t="shared" si="25"/>
        <v>321.05067525709325</v>
      </c>
      <c r="K316" s="34">
        <f t="shared" si="21"/>
        <v>160.0296442687747</v>
      </c>
      <c r="L316" s="34">
        <f t="shared" si="22"/>
        <v>3836.8999999999996</v>
      </c>
      <c r="M316" s="34">
        <f t="shared" si="23"/>
        <v>197.46488175375313</v>
      </c>
    </row>
    <row r="317" spans="1:13" ht="78.75" customHeight="1" hidden="1">
      <c r="A317" s="85"/>
      <c r="B317" s="98"/>
      <c r="C317" s="20" t="s">
        <v>120</v>
      </c>
      <c r="D317" s="46" t="s">
        <v>121</v>
      </c>
      <c r="E317" s="34">
        <v>1925.7</v>
      </c>
      <c r="F317" s="34">
        <v>2200</v>
      </c>
      <c r="G317" s="34">
        <v>1040</v>
      </c>
      <c r="H317" s="34">
        <v>4661.9</v>
      </c>
      <c r="I317" s="34">
        <f t="shared" si="20"/>
        <v>3621.8999999999996</v>
      </c>
      <c r="J317" s="34">
        <f t="shared" si="25"/>
        <v>448.25961538461536</v>
      </c>
      <c r="K317" s="34">
        <f t="shared" si="21"/>
        <v>211.90454545454546</v>
      </c>
      <c r="L317" s="34">
        <f t="shared" si="22"/>
        <v>2736.2</v>
      </c>
      <c r="M317" s="34">
        <f t="shared" si="23"/>
        <v>242.08859116165547</v>
      </c>
    </row>
    <row r="318" spans="1:13" ht="63" customHeight="1" hidden="1">
      <c r="A318" s="85"/>
      <c r="B318" s="98"/>
      <c r="C318" s="20" t="s">
        <v>122</v>
      </c>
      <c r="D318" s="46" t="s">
        <v>123</v>
      </c>
      <c r="E318" s="34">
        <v>697.2</v>
      </c>
      <c r="F318" s="34">
        <v>1223.8</v>
      </c>
      <c r="G318" s="34">
        <v>685.8</v>
      </c>
      <c r="H318" s="34">
        <v>623</v>
      </c>
      <c r="I318" s="34">
        <f t="shared" si="20"/>
        <v>-62.799999999999955</v>
      </c>
      <c r="J318" s="34">
        <f t="shared" si="25"/>
        <v>90.84281131525228</v>
      </c>
      <c r="K318" s="34">
        <f t="shared" si="21"/>
        <v>50.907010949501554</v>
      </c>
      <c r="L318" s="34">
        <f t="shared" si="22"/>
        <v>-74.20000000000005</v>
      </c>
      <c r="M318" s="34">
        <f t="shared" si="23"/>
        <v>89.3574297188755</v>
      </c>
    </row>
    <row r="319" spans="1:13" ht="78.75" customHeight="1" hidden="1">
      <c r="A319" s="85"/>
      <c r="B319" s="98"/>
      <c r="C319" s="20" t="s">
        <v>207</v>
      </c>
      <c r="D319" s="46" t="s">
        <v>208</v>
      </c>
      <c r="E319" s="34"/>
      <c r="F319" s="34"/>
      <c r="G319" s="34"/>
      <c r="H319" s="34">
        <v>4.8</v>
      </c>
      <c r="I319" s="34">
        <f t="shared" si="20"/>
        <v>4.8</v>
      </c>
      <c r="J319" s="34" t="e">
        <f t="shared" si="25"/>
        <v>#DIV/0!</v>
      </c>
      <c r="K319" s="34" t="e">
        <f t="shared" si="21"/>
        <v>#DIV/0!</v>
      </c>
      <c r="L319" s="34">
        <f t="shared" si="22"/>
        <v>4.8</v>
      </c>
      <c r="M319" s="34" t="e">
        <f t="shared" si="23"/>
        <v>#DIV/0!</v>
      </c>
    </row>
    <row r="320" spans="1:13" ht="47.25" customHeight="1" hidden="1">
      <c r="A320" s="85"/>
      <c r="B320" s="98"/>
      <c r="C320" s="20" t="s">
        <v>21</v>
      </c>
      <c r="D320" s="46" t="s">
        <v>22</v>
      </c>
      <c r="E320" s="34">
        <v>1313.8</v>
      </c>
      <c r="F320" s="34">
        <v>1433.8</v>
      </c>
      <c r="G320" s="34">
        <v>695.5</v>
      </c>
      <c r="H320" s="34">
        <v>2483.9</v>
      </c>
      <c r="I320" s="34">
        <f t="shared" si="20"/>
        <v>1788.4</v>
      </c>
      <c r="J320" s="34">
        <f t="shared" si="25"/>
        <v>357.13874910136593</v>
      </c>
      <c r="K320" s="34">
        <f t="shared" si="21"/>
        <v>173.2389454596178</v>
      </c>
      <c r="L320" s="34">
        <f t="shared" si="22"/>
        <v>1170.1000000000001</v>
      </c>
      <c r="M320" s="34">
        <f t="shared" si="23"/>
        <v>189.06226214035624</v>
      </c>
    </row>
    <row r="321" spans="1:13" s="5" customFormat="1" ht="15.75">
      <c r="A321" s="85"/>
      <c r="B321" s="98"/>
      <c r="C321" s="25"/>
      <c r="D321" s="3" t="s">
        <v>36</v>
      </c>
      <c r="E321" s="4">
        <f>SUM(E314:E316)</f>
        <v>3134810.055555556</v>
      </c>
      <c r="F321" s="4">
        <f>SUM(F314:F316)</f>
        <v>7369328.899999999</v>
      </c>
      <c r="G321" s="4">
        <f>SUM(G314:G316)</f>
        <v>3405842.5999999996</v>
      </c>
      <c r="H321" s="4">
        <f>SUM(H314:H316)</f>
        <v>3571864.9</v>
      </c>
      <c r="I321" s="4">
        <f t="shared" si="20"/>
        <v>166022.30000000028</v>
      </c>
      <c r="J321" s="4">
        <f t="shared" si="25"/>
        <v>104.8746321982114</v>
      </c>
      <c r="K321" s="4">
        <f t="shared" si="21"/>
        <v>48.469337553925705</v>
      </c>
      <c r="L321" s="4">
        <f t="shared" si="22"/>
        <v>437054.84444444394</v>
      </c>
      <c r="M321" s="4">
        <f t="shared" si="23"/>
        <v>113.94198808536706</v>
      </c>
    </row>
    <row r="322" spans="1:13" s="5" customFormat="1" ht="31.5">
      <c r="A322" s="85"/>
      <c r="B322" s="98"/>
      <c r="C322" s="25"/>
      <c r="D322" s="3" t="s">
        <v>37</v>
      </c>
      <c r="E322" s="4">
        <f>E323-E312</f>
        <v>3134810.055555556</v>
      </c>
      <c r="F322" s="4">
        <f>F323-F312</f>
        <v>7369328.899999999</v>
      </c>
      <c r="G322" s="4">
        <f>G323-G312</f>
        <v>3405842.5999999996</v>
      </c>
      <c r="H322" s="4">
        <f>H323-H312</f>
        <v>3571926.9</v>
      </c>
      <c r="I322" s="4">
        <f t="shared" si="20"/>
        <v>166084.30000000028</v>
      </c>
      <c r="J322" s="4">
        <f t="shared" si="25"/>
        <v>104.87645259942431</v>
      </c>
      <c r="K322" s="4">
        <f t="shared" si="21"/>
        <v>48.47017887883929</v>
      </c>
      <c r="L322" s="4">
        <f t="shared" si="22"/>
        <v>437116.84444444394</v>
      </c>
      <c r="M322" s="4">
        <f t="shared" si="23"/>
        <v>113.9439658766495</v>
      </c>
    </row>
    <row r="323" spans="1:13" s="5" customFormat="1" ht="15.75">
      <c r="A323" s="84"/>
      <c r="B323" s="99"/>
      <c r="C323" s="23"/>
      <c r="D323" s="3" t="s">
        <v>56</v>
      </c>
      <c r="E323" s="4">
        <f>E313+E321</f>
        <v>3134593.455555556</v>
      </c>
      <c r="F323" s="4">
        <f>F313+F321</f>
        <v>7369328.899999999</v>
      </c>
      <c r="G323" s="4">
        <f>G313+G321</f>
        <v>3405842.5999999996</v>
      </c>
      <c r="H323" s="4">
        <f>H313+H321</f>
        <v>3571913.6999999997</v>
      </c>
      <c r="I323" s="4">
        <f t="shared" si="20"/>
        <v>166071.1000000001</v>
      </c>
      <c r="J323" s="4">
        <f t="shared" si="25"/>
        <v>104.8760650301338</v>
      </c>
      <c r="K323" s="4">
        <f t="shared" si="21"/>
        <v>48.469999758051244</v>
      </c>
      <c r="L323" s="4">
        <f t="shared" si="22"/>
        <v>437320.24444444384</v>
      </c>
      <c r="M323" s="4">
        <f t="shared" si="23"/>
        <v>113.95141828262815</v>
      </c>
    </row>
    <row r="324" spans="1:13" s="5" customFormat="1" ht="31.5" customHeight="1">
      <c r="A324" s="77">
        <v>955</v>
      </c>
      <c r="B324" s="77" t="s">
        <v>124</v>
      </c>
      <c r="C324" s="21" t="s">
        <v>212</v>
      </c>
      <c r="D324" s="32" t="s">
        <v>213</v>
      </c>
      <c r="E324" s="34">
        <v>873.2</v>
      </c>
      <c r="F324" s="4"/>
      <c r="G324" s="4"/>
      <c r="H324" s="70">
        <v>477.2</v>
      </c>
      <c r="I324" s="70">
        <f t="shared" si="20"/>
        <v>477.2</v>
      </c>
      <c r="J324" s="70"/>
      <c r="K324" s="70"/>
      <c r="L324" s="70">
        <f t="shared" si="22"/>
        <v>-396.00000000000006</v>
      </c>
      <c r="M324" s="70">
        <f t="shared" si="23"/>
        <v>54.64956481905634</v>
      </c>
    </row>
    <row r="325" spans="1:13" s="5" customFormat="1" ht="15.75">
      <c r="A325" s="78"/>
      <c r="B325" s="78"/>
      <c r="C325" s="21" t="s">
        <v>23</v>
      </c>
      <c r="D325" s="45" t="s">
        <v>24</v>
      </c>
      <c r="E325" s="34">
        <v>19</v>
      </c>
      <c r="F325" s="4"/>
      <c r="G325" s="4"/>
      <c r="H325" s="34">
        <v>-98</v>
      </c>
      <c r="I325" s="34">
        <f t="shared" si="20"/>
        <v>-98</v>
      </c>
      <c r="J325" s="34"/>
      <c r="K325" s="34"/>
      <c r="L325" s="34">
        <f t="shared" si="22"/>
        <v>-117</v>
      </c>
      <c r="M325" s="34">
        <f t="shared" si="23"/>
        <v>-515.7894736842105</v>
      </c>
    </row>
    <row r="326" spans="1:13" s="5" customFormat="1" ht="15.75">
      <c r="A326" s="78"/>
      <c r="B326" s="78"/>
      <c r="C326" s="21" t="s">
        <v>25</v>
      </c>
      <c r="D326" s="45" t="s">
        <v>26</v>
      </c>
      <c r="E326" s="34"/>
      <c r="F326" s="34">
        <v>138.6</v>
      </c>
      <c r="G326" s="34">
        <v>138.6</v>
      </c>
      <c r="H326" s="34"/>
      <c r="I326" s="34">
        <f t="shared" si="20"/>
        <v>-138.6</v>
      </c>
      <c r="J326" s="34">
        <f>H326/G326*100</f>
        <v>0</v>
      </c>
      <c r="K326" s="34">
        <f t="shared" si="21"/>
        <v>0</v>
      </c>
      <c r="L326" s="34">
        <f t="shared" si="22"/>
        <v>0</v>
      </c>
      <c r="M326" s="34"/>
    </row>
    <row r="327" spans="1:13" ht="15.75" hidden="1">
      <c r="A327" s="78"/>
      <c r="B327" s="78"/>
      <c r="C327" s="21" t="s">
        <v>28</v>
      </c>
      <c r="D327" s="45" t="s">
        <v>106</v>
      </c>
      <c r="E327" s="51"/>
      <c r="F327" s="51"/>
      <c r="G327" s="51"/>
      <c r="H327" s="51"/>
      <c r="I327" s="51">
        <f aca="true" t="shared" si="26" ref="I327:I390">H327-G327</f>
        <v>0</v>
      </c>
      <c r="J327" s="51" t="e">
        <f aca="true" t="shared" si="27" ref="J327:J390">H327/G327*100</f>
        <v>#DIV/0!</v>
      </c>
      <c r="K327" s="51" t="e">
        <f aca="true" t="shared" si="28" ref="K327:K390">H327/F327*100</f>
        <v>#DIV/0!</v>
      </c>
      <c r="L327" s="51">
        <f aca="true" t="shared" si="29" ref="L327:L390">H327-E327</f>
        <v>0</v>
      </c>
      <c r="M327" s="51" t="e">
        <f aca="true" t="shared" si="30" ref="M327:M390">H327/E327*100</f>
        <v>#DIV/0!</v>
      </c>
    </row>
    <row r="328" spans="1:13" ht="15.75">
      <c r="A328" s="78"/>
      <c r="B328" s="78"/>
      <c r="C328" s="21" t="s">
        <v>30</v>
      </c>
      <c r="D328" s="45" t="s">
        <v>77</v>
      </c>
      <c r="E328" s="34">
        <v>58438.6</v>
      </c>
      <c r="F328" s="51">
        <v>94234</v>
      </c>
      <c r="G328" s="51">
        <v>75387.2</v>
      </c>
      <c r="H328" s="51">
        <v>75387.2</v>
      </c>
      <c r="I328" s="51">
        <f t="shared" si="26"/>
        <v>0</v>
      </c>
      <c r="J328" s="51">
        <f t="shared" si="27"/>
        <v>100</v>
      </c>
      <c r="K328" s="51">
        <f t="shared" si="28"/>
        <v>80</v>
      </c>
      <c r="L328" s="51">
        <f t="shared" si="29"/>
        <v>16948.6</v>
      </c>
      <c r="M328" s="51">
        <f t="shared" si="30"/>
        <v>129.00240594401646</v>
      </c>
    </row>
    <row r="329" spans="1:13" ht="15.75" hidden="1">
      <c r="A329" s="78"/>
      <c r="B329" s="78"/>
      <c r="C329" s="21" t="s">
        <v>48</v>
      </c>
      <c r="D329" s="46" t="s">
        <v>49</v>
      </c>
      <c r="E329" s="51"/>
      <c r="F329" s="51"/>
      <c r="G329" s="51"/>
      <c r="H329" s="51"/>
      <c r="I329" s="51">
        <f t="shared" si="26"/>
        <v>0</v>
      </c>
      <c r="J329" s="51" t="e">
        <f t="shared" si="27"/>
        <v>#DIV/0!</v>
      </c>
      <c r="K329" s="51" t="e">
        <f t="shared" si="28"/>
        <v>#DIV/0!</v>
      </c>
      <c r="L329" s="51">
        <f t="shared" si="29"/>
        <v>0</v>
      </c>
      <c r="M329" s="51" t="e">
        <f t="shared" si="30"/>
        <v>#DIV/0!</v>
      </c>
    </row>
    <row r="330" spans="1:13" ht="15.75">
      <c r="A330" s="78"/>
      <c r="B330" s="78"/>
      <c r="C330" s="21" t="s">
        <v>32</v>
      </c>
      <c r="D330" s="45" t="s">
        <v>27</v>
      </c>
      <c r="E330" s="51">
        <v>-3871.2</v>
      </c>
      <c r="F330" s="51"/>
      <c r="G330" s="51"/>
      <c r="H330" s="51">
        <v>-1835.9</v>
      </c>
      <c r="I330" s="51">
        <f t="shared" si="26"/>
        <v>-1835.9</v>
      </c>
      <c r="J330" s="51"/>
      <c r="K330" s="51"/>
      <c r="L330" s="51">
        <f t="shared" si="29"/>
        <v>2035.2999999999997</v>
      </c>
      <c r="M330" s="51">
        <f t="shared" si="30"/>
        <v>47.42457119239513</v>
      </c>
    </row>
    <row r="331" spans="1:13" s="5" customFormat="1" ht="31.5">
      <c r="A331" s="78"/>
      <c r="B331" s="78"/>
      <c r="C331" s="23"/>
      <c r="D331" s="3" t="s">
        <v>37</v>
      </c>
      <c r="E331" s="6">
        <f>E332-E330</f>
        <v>59330.799999999996</v>
      </c>
      <c r="F331" s="6">
        <f>F332-F330</f>
        <v>94372.6</v>
      </c>
      <c r="G331" s="6">
        <f>G332-G330</f>
        <v>75525.8</v>
      </c>
      <c r="H331" s="6">
        <f>H332-H330</f>
        <v>75766.4</v>
      </c>
      <c r="I331" s="6">
        <f t="shared" si="26"/>
        <v>240.59999999999127</v>
      </c>
      <c r="J331" s="6">
        <f t="shared" si="27"/>
        <v>100.31856663550734</v>
      </c>
      <c r="K331" s="6">
        <f t="shared" si="28"/>
        <v>80.28431981316609</v>
      </c>
      <c r="L331" s="6">
        <f t="shared" si="29"/>
        <v>16435.6</v>
      </c>
      <c r="M331" s="6">
        <f t="shared" si="30"/>
        <v>127.70163220452109</v>
      </c>
    </row>
    <row r="332" spans="1:13" s="5" customFormat="1" ht="15.75">
      <c r="A332" s="79"/>
      <c r="B332" s="79"/>
      <c r="C332" s="22"/>
      <c r="D332" s="3" t="s">
        <v>56</v>
      </c>
      <c r="E332" s="6">
        <f>SUM(E324:E330)</f>
        <v>55459.6</v>
      </c>
      <c r="F332" s="6">
        <f>SUM(F324:F330)</f>
        <v>94372.6</v>
      </c>
      <c r="G332" s="6">
        <f>SUM(G324:G330)</f>
        <v>75525.8</v>
      </c>
      <c r="H332" s="6">
        <f>SUM(H324:H330)</f>
        <v>73930.5</v>
      </c>
      <c r="I332" s="6">
        <f t="shared" si="26"/>
        <v>-1595.300000000003</v>
      </c>
      <c r="J332" s="6">
        <f t="shared" si="27"/>
        <v>97.88774167238215</v>
      </c>
      <c r="K332" s="6">
        <f t="shared" si="28"/>
        <v>78.33894583809283</v>
      </c>
      <c r="L332" s="6">
        <f t="shared" si="29"/>
        <v>18470.9</v>
      </c>
      <c r="M332" s="6">
        <f t="shared" si="30"/>
        <v>133.30514464583229</v>
      </c>
    </row>
    <row r="333" spans="1:13" s="5" customFormat="1" ht="31.5" customHeight="1">
      <c r="A333" s="83" t="s">
        <v>125</v>
      </c>
      <c r="B333" s="77" t="s">
        <v>126</v>
      </c>
      <c r="C333" s="21" t="s">
        <v>218</v>
      </c>
      <c r="D333" s="32" t="s">
        <v>219</v>
      </c>
      <c r="E333" s="51">
        <v>58</v>
      </c>
      <c r="F333" s="51">
        <v>1380</v>
      </c>
      <c r="G333" s="51">
        <v>400</v>
      </c>
      <c r="H333" s="51">
        <v>202.5</v>
      </c>
      <c r="I333" s="51">
        <f t="shared" si="26"/>
        <v>-197.5</v>
      </c>
      <c r="J333" s="51">
        <f t="shared" si="27"/>
        <v>50.625</v>
      </c>
      <c r="K333" s="51">
        <f t="shared" si="28"/>
        <v>14.673913043478262</v>
      </c>
      <c r="L333" s="51">
        <f t="shared" si="29"/>
        <v>144.5</v>
      </c>
      <c r="M333" s="51">
        <f t="shared" si="30"/>
        <v>349.13793103448273</v>
      </c>
    </row>
    <row r="334" spans="1:13" s="5" customFormat="1" ht="94.5">
      <c r="A334" s="85"/>
      <c r="B334" s="78"/>
      <c r="C334" s="20" t="s">
        <v>210</v>
      </c>
      <c r="D334" s="67" t="s">
        <v>233</v>
      </c>
      <c r="E334" s="51">
        <v>86.3</v>
      </c>
      <c r="F334" s="6"/>
      <c r="G334" s="6"/>
      <c r="H334" s="51"/>
      <c r="I334" s="51">
        <f t="shared" si="26"/>
        <v>0</v>
      </c>
      <c r="J334" s="51"/>
      <c r="K334" s="51"/>
      <c r="L334" s="51">
        <f t="shared" si="29"/>
        <v>-86.3</v>
      </c>
      <c r="M334" s="51">
        <f t="shared" si="30"/>
        <v>0</v>
      </c>
    </row>
    <row r="335" spans="1:13" ht="15.75">
      <c r="A335" s="85"/>
      <c r="B335" s="78"/>
      <c r="C335" s="21" t="s">
        <v>19</v>
      </c>
      <c r="D335" s="45" t="s">
        <v>20</v>
      </c>
      <c r="E335" s="34">
        <f>E336</f>
        <v>47.7</v>
      </c>
      <c r="F335" s="34">
        <f>F336</f>
        <v>0</v>
      </c>
      <c r="G335" s="34">
        <f>G336</f>
        <v>0</v>
      </c>
      <c r="H335" s="34">
        <f>H336</f>
        <v>0</v>
      </c>
      <c r="I335" s="34">
        <f t="shared" si="26"/>
        <v>0</v>
      </c>
      <c r="J335" s="34"/>
      <c r="K335" s="34"/>
      <c r="L335" s="34">
        <f t="shared" si="29"/>
        <v>-47.7</v>
      </c>
      <c r="M335" s="34">
        <f t="shared" si="30"/>
        <v>0</v>
      </c>
    </row>
    <row r="336" spans="1:13" ht="47.25" hidden="1">
      <c r="A336" s="85"/>
      <c r="B336" s="78"/>
      <c r="C336" s="20" t="s">
        <v>21</v>
      </c>
      <c r="D336" s="46" t="s">
        <v>22</v>
      </c>
      <c r="E336" s="34">
        <v>47.7</v>
      </c>
      <c r="F336" s="34"/>
      <c r="G336" s="34"/>
      <c r="H336" s="34"/>
      <c r="I336" s="34">
        <f t="shared" si="26"/>
        <v>0</v>
      </c>
      <c r="J336" s="34"/>
      <c r="K336" s="34"/>
      <c r="L336" s="34">
        <f t="shared" si="29"/>
        <v>-47.7</v>
      </c>
      <c r="M336" s="34">
        <f t="shared" si="30"/>
        <v>0</v>
      </c>
    </row>
    <row r="337" spans="1:13" ht="15.75" hidden="1">
      <c r="A337" s="85"/>
      <c r="B337" s="78"/>
      <c r="C337" s="21" t="s">
        <v>23</v>
      </c>
      <c r="D337" s="45" t="s">
        <v>24</v>
      </c>
      <c r="E337" s="34"/>
      <c r="F337" s="34"/>
      <c r="G337" s="34"/>
      <c r="H337" s="34"/>
      <c r="I337" s="34">
        <f t="shared" si="26"/>
        <v>0</v>
      </c>
      <c r="J337" s="34"/>
      <c r="K337" s="34"/>
      <c r="L337" s="34">
        <f t="shared" si="29"/>
        <v>0</v>
      </c>
      <c r="M337" s="34" t="e">
        <f t="shared" si="30"/>
        <v>#DIV/0!</v>
      </c>
    </row>
    <row r="338" spans="1:13" ht="15.75">
      <c r="A338" s="85"/>
      <c r="B338" s="78"/>
      <c r="C338" s="21" t="s">
        <v>25</v>
      </c>
      <c r="D338" s="45" t="s">
        <v>26</v>
      </c>
      <c r="E338" s="34"/>
      <c r="F338" s="34"/>
      <c r="G338" s="34"/>
      <c r="H338" s="34">
        <v>240.8</v>
      </c>
      <c r="I338" s="34">
        <f t="shared" si="26"/>
        <v>240.8</v>
      </c>
      <c r="J338" s="34"/>
      <c r="K338" s="34"/>
      <c r="L338" s="34">
        <f t="shared" si="29"/>
        <v>240.8</v>
      </c>
      <c r="M338" s="34"/>
    </row>
    <row r="339" spans="1:13" ht="15.75">
      <c r="A339" s="85"/>
      <c r="B339" s="78"/>
      <c r="C339" s="21" t="s">
        <v>30</v>
      </c>
      <c r="D339" s="45" t="s">
        <v>77</v>
      </c>
      <c r="E339" s="34">
        <v>1396.5</v>
      </c>
      <c r="F339" s="34">
        <v>602.4</v>
      </c>
      <c r="G339" s="34">
        <v>602.4</v>
      </c>
      <c r="H339" s="34">
        <v>180.3</v>
      </c>
      <c r="I339" s="34">
        <f t="shared" si="26"/>
        <v>-422.09999999999997</v>
      </c>
      <c r="J339" s="34">
        <f t="shared" si="27"/>
        <v>29.93027888446215</v>
      </c>
      <c r="K339" s="34">
        <f t="shared" si="28"/>
        <v>29.93027888446215</v>
      </c>
      <c r="L339" s="34">
        <f t="shared" si="29"/>
        <v>-1216.2</v>
      </c>
      <c r="M339" s="34">
        <f t="shared" si="30"/>
        <v>12.910848549946294</v>
      </c>
    </row>
    <row r="340" spans="1:13" ht="15.75">
      <c r="A340" s="85"/>
      <c r="B340" s="78"/>
      <c r="C340" s="21" t="s">
        <v>48</v>
      </c>
      <c r="D340" s="46" t="s">
        <v>49</v>
      </c>
      <c r="E340" s="34">
        <v>80143.7</v>
      </c>
      <c r="F340" s="34"/>
      <c r="G340" s="34"/>
      <c r="H340" s="34"/>
      <c r="I340" s="34">
        <f t="shared" si="26"/>
        <v>0</v>
      </c>
      <c r="J340" s="34"/>
      <c r="K340" s="34"/>
      <c r="L340" s="34">
        <f t="shared" si="29"/>
        <v>-80143.7</v>
      </c>
      <c r="M340" s="34">
        <f t="shared" si="30"/>
        <v>0</v>
      </c>
    </row>
    <row r="341" spans="1:13" ht="15.75">
      <c r="A341" s="85"/>
      <c r="B341" s="78"/>
      <c r="C341" s="21" t="s">
        <v>32</v>
      </c>
      <c r="D341" s="45" t="s">
        <v>27</v>
      </c>
      <c r="E341" s="34">
        <v>-861.7</v>
      </c>
      <c r="F341" s="34"/>
      <c r="G341" s="34"/>
      <c r="H341" s="34"/>
      <c r="I341" s="34">
        <f t="shared" si="26"/>
        <v>0</v>
      </c>
      <c r="J341" s="34"/>
      <c r="K341" s="34"/>
      <c r="L341" s="34">
        <f t="shared" si="29"/>
        <v>861.7</v>
      </c>
      <c r="M341" s="34">
        <f t="shared" si="30"/>
        <v>0</v>
      </c>
    </row>
    <row r="342" spans="1:13" s="5" customFormat="1" ht="15.75">
      <c r="A342" s="85"/>
      <c r="B342" s="78"/>
      <c r="C342" s="17"/>
      <c r="D342" s="3" t="s">
        <v>33</v>
      </c>
      <c r="E342" s="6">
        <f>SUM(E333:E335,E337:E341)</f>
        <v>80870.5</v>
      </c>
      <c r="F342" s="6">
        <f>SUM(F333:F335,F337:F341)</f>
        <v>1982.4</v>
      </c>
      <c r="G342" s="6">
        <f>SUM(G333:G335,G337:G341)</f>
        <v>1002.4</v>
      </c>
      <c r="H342" s="6">
        <f>SUM(H333:H335,H337:H341)</f>
        <v>623.6</v>
      </c>
      <c r="I342" s="6">
        <f t="shared" si="26"/>
        <v>-378.79999999999995</v>
      </c>
      <c r="J342" s="6">
        <f t="shared" si="27"/>
        <v>62.21069433359937</v>
      </c>
      <c r="K342" s="6">
        <f t="shared" si="28"/>
        <v>31.45682001614205</v>
      </c>
      <c r="L342" s="6">
        <f t="shared" si="29"/>
        <v>-80246.9</v>
      </c>
      <c r="M342" s="6">
        <f t="shared" si="30"/>
        <v>0.771109366208939</v>
      </c>
    </row>
    <row r="343" spans="1:13" ht="15.75">
      <c r="A343" s="85"/>
      <c r="B343" s="78"/>
      <c r="C343" s="21" t="s">
        <v>127</v>
      </c>
      <c r="D343" s="45" t="s">
        <v>128</v>
      </c>
      <c r="E343" s="34">
        <v>59711.8</v>
      </c>
      <c r="F343" s="34">
        <v>140974.3</v>
      </c>
      <c r="G343" s="34">
        <v>66022</v>
      </c>
      <c r="H343" s="34">
        <v>50467.4</v>
      </c>
      <c r="I343" s="34">
        <f t="shared" si="26"/>
        <v>-15554.599999999999</v>
      </c>
      <c r="J343" s="34">
        <f t="shared" si="27"/>
        <v>76.44027748326316</v>
      </c>
      <c r="K343" s="34">
        <f t="shared" si="28"/>
        <v>35.79900733679827</v>
      </c>
      <c r="L343" s="34">
        <f t="shared" si="29"/>
        <v>-9244.400000000001</v>
      </c>
      <c r="M343" s="34">
        <f t="shared" si="30"/>
        <v>84.51830291500173</v>
      </c>
    </row>
    <row r="344" spans="1:13" ht="31.5" hidden="1">
      <c r="A344" s="85"/>
      <c r="B344" s="78"/>
      <c r="C344" s="21" t="s">
        <v>16</v>
      </c>
      <c r="D344" s="32" t="s">
        <v>17</v>
      </c>
      <c r="E344" s="34"/>
      <c r="F344" s="34"/>
      <c r="G344" s="34"/>
      <c r="H344" s="34"/>
      <c r="I344" s="34">
        <f t="shared" si="26"/>
        <v>0</v>
      </c>
      <c r="J344" s="34" t="e">
        <f t="shared" si="27"/>
        <v>#DIV/0!</v>
      </c>
      <c r="K344" s="34" t="e">
        <f t="shared" si="28"/>
        <v>#DIV/0!</v>
      </c>
      <c r="L344" s="34">
        <f t="shared" si="29"/>
        <v>0</v>
      </c>
      <c r="M344" s="34" t="e">
        <f t="shared" si="30"/>
        <v>#DIV/0!</v>
      </c>
    </row>
    <row r="345" spans="1:13" ht="15.75">
      <c r="A345" s="85"/>
      <c r="B345" s="78"/>
      <c r="C345" s="21" t="s">
        <v>19</v>
      </c>
      <c r="D345" s="45" t="s">
        <v>20</v>
      </c>
      <c r="E345" s="34">
        <f>SUM(E346:E350)</f>
        <v>16330.099999999999</v>
      </c>
      <c r="F345" s="34">
        <f>SUM(F346:F350)</f>
        <v>29255.3</v>
      </c>
      <c r="G345" s="34">
        <f>SUM(G346:G350)</f>
        <v>13730</v>
      </c>
      <c r="H345" s="34">
        <f>SUM(H346:H350)</f>
        <v>17375.9</v>
      </c>
      <c r="I345" s="34">
        <f t="shared" si="26"/>
        <v>3645.9000000000015</v>
      </c>
      <c r="J345" s="34">
        <f t="shared" si="27"/>
        <v>126.55426074289878</v>
      </c>
      <c r="K345" s="34">
        <f t="shared" si="28"/>
        <v>59.39402433063411</v>
      </c>
      <c r="L345" s="34">
        <f t="shared" si="29"/>
        <v>1045.800000000003</v>
      </c>
      <c r="M345" s="34">
        <f t="shared" si="30"/>
        <v>106.40412489819415</v>
      </c>
    </row>
    <row r="346" spans="1:13" s="5" customFormat="1" ht="63" hidden="1">
      <c r="A346" s="85"/>
      <c r="B346" s="78"/>
      <c r="C346" s="20" t="s">
        <v>129</v>
      </c>
      <c r="D346" s="46" t="s">
        <v>130</v>
      </c>
      <c r="E346" s="34">
        <v>133.6</v>
      </c>
      <c r="F346" s="34">
        <v>450</v>
      </c>
      <c r="G346" s="34">
        <v>177</v>
      </c>
      <c r="H346" s="34">
        <v>128.1</v>
      </c>
      <c r="I346" s="34">
        <f t="shared" si="26"/>
        <v>-48.900000000000006</v>
      </c>
      <c r="J346" s="34">
        <f t="shared" si="27"/>
        <v>72.3728813559322</v>
      </c>
      <c r="K346" s="34">
        <f t="shared" si="28"/>
        <v>28.46666666666667</v>
      </c>
      <c r="L346" s="34">
        <f t="shared" si="29"/>
        <v>-5.5</v>
      </c>
      <c r="M346" s="34">
        <f t="shared" si="30"/>
        <v>95.88323353293413</v>
      </c>
    </row>
    <row r="347" spans="1:13" s="5" customFormat="1" ht="63" hidden="1">
      <c r="A347" s="85"/>
      <c r="B347" s="78"/>
      <c r="C347" s="20" t="s">
        <v>131</v>
      </c>
      <c r="D347" s="46" t="s">
        <v>132</v>
      </c>
      <c r="E347" s="34">
        <v>483.2</v>
      </c>
      <c r="F347" s="34">
        <v>900.5</v>
      </c>
      <c r="G347" s="34">
        <v>480</v>
      </c>
      <c r="H347" s="34">
        <v>312.3</v>
      </c>
      <c r="I347" s="34">
        <f t="shared" si="26"/>
        <v>-167.7</v>
      </c>
      <c r="J347" s="34">
        <f t="shared" si="27"/>
        <v>65.0625</v>
      </c>
      <c r="K347" s="34">
        <f t="shared" si="28"/>
        <v>34.68073292615214</v>
      </c>
      <c r="L347" s="34">
        <f t="shared" si="29"/>
        <v>-170.89999999999998</v>
      </c>
      <c r="M347" s="34">
        <f t="shared" si="30"/>
        <v>64.63162251655629</v>
      </c>
    </row>
    <row r="348" spans="1:13" s="5" customFormat="1" ht="63" hidden="1">
      <c r="A348" s="85"/>
      <c r="B348" s="78"/>
      <c r="C348" s="20" t="s">
        <v>133</v>
      </c>
      <c r="D348" s="46" t="s">
        <v>134</v>
      </c>
      <c r="E348" s="34"/>
      <c r="F348" s="34"/>
      <c r="G348" s="34"/>
      <c r="H348" s="34">
        <v>1.6</v>
      </c>
      <c r="I348" s="34">
        <f t="shared" si="26"/>
        <v>1.6</v>
      </c>
      <c r="J348" s="34" t="e">
        <f t="shared" si="27"/>
        <v>#DIV/0!</v>
      </c>
      <c r="K348" s="34" t="e">
        <f t="shared" si="28"/>
        <v>#DIV/0!</v>
      </c>
      <c r="L348" s="34">
        <f t="shared" si="29"/>
        <v>1.6</v>
      </c>
      <c r="M348" s="34" t="e">
        <f t="shared" si="30"/>
        <v>#DIV/0!</v>
      </c>
    </row>
    <row r="349" spans="1:13" s="5" customFormat="1" ht="78.75" hidden="1">
      <c r="A349" s="85"/>
      <c r="B349" s="78"/>
      <c r="C349" s="20" t="s">
        <v>207</v>
      </c>
      <c r="D349" s="46" t="s">
        <v>208</v>
      </c>
      <c r="E349" s="34"/>
      <c r="F349" s="34"/>
      <c r="G349" s="34"/>
      <c r="H349" s="34">
        <v>192.5</v>
      </c>
      <c r="I349" s="34">
        <f t="shared" si="26"/>
        <v>192.5</v>
      </c>
      <c r="J349" s="34" t="e">
        <f t="shared" si="27"/>
        <v>#DIV/0!</v>
      </c>
      <c r="K349" s="34" t="e">
        <f t="shared" si="28"/>
        <v>#DIV/0!</v>
      </c>
      <c r="L349" s="34">
        <f t="shared" si="29"/>
        <v>192.5</v>
      </c>
      <c r="M349" s="34" t="e">
        <f t="shared" si="30"/>
        <v>#DIV/0!</v>
      </c>
    </row>
    <row r="350" spans="1:13" s="5" customFormat="1" ht="47.25" hidden="1">
      <c r="A350" s="85"/>
      <c r="B350" s="78"/>
      <c r="C350" s="20" t="s">
        <v>21</v>
      </c>
      <c r="D350" s="46" t="s">
        <v>22</v>
      </c>
      <c r="E350" s="34">
        <v>15713.3</v>
      </c>
      <c r="F350" s="34">
        <v>27904.8</v>
      </c>
      <c r="G350" s="34">
        <v>13073</v>
      </c>
      <c r="H350" s="34">
        <v>16741.4</v>
      </c>
      <c r="I350" s="34">
        <f t="shared" si="26"/>
        <v>3668.4000000000015</v>
      </c>
      <c r="J350" s="34">
        <f t="shared" si="27"/>
        <v>128.06088885489177</v>
      </c>
      <c r="K350" s="34">
        <f t="shared" si="28"/>
        <v>59.9946962529744</v>
      </c>
      <c r="L350" s="34">
        <f t="shared" si="29"/>
        <v>1028.1000000000022</v>
      </c>
      <c r="M350" s="34">
        <f t="shared" si="30"/>
        <v>106.54286496152943</v>
      </c>
    </row>
    <row r="351" spans="1:13" s="5" customFormat="1" ht="15.75">
      <c r="A351" s="85"/>
      <c r="B351" s="78"/>
      <c r="C351" s="23"/>
      <c r="D351" s="3" t="s">
        <v>36</v>
      </c>
      <c r="E351" s="6">
        <f>SUM(E343:E345)</f>
        <v>76041.9</v>
      </c>
      <c r="F351" s="6">
        <f>SUM(F343:F345)</f>
        <v>170229.59999999998</v>
      </c>
      <c r="G351" s="6">
        <f>SUM(G343:G345)</f>
        <v>79752</v>
      </c>
      <c r="H351" s="6">
        <f>SUM(H343:H345)</f>
        <v>67843.3</v>
      </c>
      <c r="I351" s="6">
        <f t="shared" si="26"/>
        <v>-11908.699999999997</v>
      </c>
      <c r="J351" s="6">
        <f t="shared" si="27"/>
        <v>85.06783528939714</v>
      </c>
      <c r="K351" s="6">
        <f t="shared" si="28"/>
        <v>39.85399718967795</v>
      </c>
      <c r="L351" s="6">
        <f t="shared" si="29"/>
        <v>-8198.599999999991</v>
      </c>
      <c r="M351" s="6">
        <f t="shared" si="30"/>
        <v>89.21831253558894</v>
      </c>
    </row>
    <row r="352" spans="1:13" s="5" customFormat="1" ht="31.5">
      <c r="A352" s="85"/>
      <c r="B352" s="78"/>
      <c r="C352" s="23"/>
      <c r="D352" s="3" t="s">
        <v>37</v>
      </c>
      <c r="E352" s="6">
        <f>E353-E341</f>
        <v>157774.1</v>
      </c>
      <c r="F352" s="6">
        <f>F353-F341</f>
        <v>172211.99999999997</v>
      </c>
      <c r="G352" s="6">
        <f>G353-G341</f>
        <v>80754.4</v>
      </c>
      <c r="H352" s="6">
        <f>H353-H341</f>
        <v>68466.90000000001</v>
      </c>
      <c r="I352" s="6">
        <f t="shared" si="26"/>
        <v>-12287.499999999985</v>
      </c>
      <c r="J352" s="6">
        <f t="shared" si="27"/>
        <v>84.7841108348276</v>
      </c>
      <c r="K352" s="6">
        <f t="shared" si="28"/>
        <v>39.75733398369453</v>
      </c>
      <c r="L352" s="6">
        <f t="shared" si="29"/>
        <v>-89307.2</v>
      </c>
      <c r="M352" s="6">
        <f t="shared" si="30"/>
        <v>43.395525628097396</v>
      </c>
    </row>
    <row r="353" spans="1:13" s="5" customFormat="1" ht="15.75">
      <c r="A353" s="84"/>
      <c r="B353" s="79"/>
      <c r="C353" s="23"/>
      <c r="D353" s="3" t="s">
        <v>56</v>
      </c>
      <c r="E353" s="6">
        <f>E342+E351</f>
        <v>156912.4</v>
      </c>
      <c r="F353" s="6">
        <f>F342+F351</f>
        <v>172211.99999999997</v>
      </c>
      <c r="G353" s="6">
        <f>G342+G351</f>
        <v>80754.4</v>
      </c>
      <c r="H353" s="6">
        <f>H342+H351</f>
        <v>68466.90000000001</v>
      </c>
      <c r="I353" s="6">
        <f t="shared" si="26"/>
        <v>-12287.499999999985</v>
      </c>
      <c r="J353" s="6">
        <f t="shared" si="27"/>
        <v>84.7841108348276</v>
      </c>
      <c r="K353" s="6">
        <f t="shared" si="28"/>
        <v>39.75733398369453</v>
      </c>
      <c r="L353" s="6">
        <f t="shared" si="29"/>
        <v>-88445.49999999999</v>
      </c>
      <c r="M353" s="6">
        <f t="shared" si="30"/>
        <v>43.63383645906889</v>
      </c>
    </row>
    <row r="354" spans="1:13" ht="31.5" customHeight="1">
      <c r="A354" s="77" t="s">
        <v>135</v>
      </c>
      <c r="B354" s="77" t="s">
        <v>136</v>
      </c>
      <c r="C354" s="21" t="s">
        <v>137</v>
      </c>
      <c r="D354" s="45" t="s">
        <v>138</v>
      </c>
      <c r="E354" s="34">
        <v>139.6</v>
      </c>
      <c r="F354" s="34">
        <v>126</v>
      </c>
      <c r="G354" s="34">
        <v>51</v>
      </c>
      <c r="H354" s="34">
        <v>528</v>
      </c>
      <c r="I354" s="34">
        <f t="shared" si="26"/>
        <v>477</v>
      </c>
      <c r="J354" s="34">
        <f t="shared" si="27"/>
        <v>1035.2941176470588</v>
      </c>
      <c r="K354" s="34">
        <f t="shared" si="28"/>
        <v>419.0476190476191</v>
      </c>
      <c r="L354" s="34">
        <f t="shared" si="29"/>
        <v>388.4</v>
      </c>
      <c r="M354" s="34">
        <f t="shared" si="30"/>
        <v>378.2234957020057</v>
      </c>
    </row>
    <row r="355" spans="1:13" ht="15.75" hidden="1">
      <c r="A355" s="78"/>
      <c r="B355" s="78"/>
      <c r="C355" s="21" t="s">
        <v>10</v>
      </c>
      <c r="D355" s="44" t="s">
        <v>139</v>
      </c>
      <c r="E355" s="34"/>
      <c r="F355" s="34"/>
      <c r="G355" s="34"/>
      <c r="H355" s="34"/>
      <c r="I355" s="34">
        <f t="shared" si="26"/>
        <v>0</v>
      </c>
      <c r="J355" s="34" t="e">
        <f t="shared" si="27"/>
        <v>#DIV/0!</v>
      </c>
      <c r="K355" s="34" t="e">
        <f t="shared" si="28"/>
        <v>#DIV/0!</v>
      </c>
      <c r="L355" s="34">
        <f t="shared" si="29"/>
        <v>0</v>
      </c>
      <c r="M355" s="34" t="e">
        <f t="shared" si="30"/>
        <v>#DIV/0!</v>
      </c>
    </row>
    <row r="356" spans="1:13" ht="47.25">
      <c r="A356" s="78"/>
      <c r="B356" s="78"/>
      <c r="C356" s="20" t="s">
        <v>14</v>
      </c>
      <c r="D356" s="46" t="s">
        <v>140</v>
      </c>
      <c r="E356" s="34">
        <v>39239.6</v>
      </c>
      <c r="F356" s="34">
        <v>85071.4</v>
      </c>
      <c r="G356" s="34">
        <v>39000</v>
      </c>
      <c r="H356" s="34">
        <v>59601.4</v>
      </c>
      <c r="I356" s="34">
        <f t="shared" si="26"/>
        <v>20601.4</v>
      </c>
      <c r="J356" s="34">
        <f t="shared" si="27"/>
        <v>152.82410256410256</v>
      </c>
      <c r="K356" s="34">
        <f t="shared" si="28"/>
        <v>70.06044334523706</v>
      </c>
      <c r="L356" s="34">
        <f t="shared" si="29"/>
        <v>20361.800000000003</v>
      </c>
      <c r="M356" s="34">
        <f t="shared" si="30"/>
        <v>151.89094690058002</v>
      </c>
    </row>
    <row r="357" spans="1:13" ht="31.5">
      <c r="A357" s="78"/>
      <c r="B357" s="78"/>
      <c r="C357" s="21" t="s">
        <v>16</v>
      </c>
      <c r="D357" s="32" t="s">
        <v>17</v>
      </c>
      <c r="E357" s="34">
        <v>5314</v>
      </c>
      <c r="F357" s="34"/>
      <c r="G357" s="34"/>
      <c r="H357" s="34"/>
      <c r="I357" s="34">
        <f t="shared" si="26"/>
        <v>0</v>
      </c>
      <c r="J357" s="34"/>
      <c r="K357" s="34"/>
      <c r="L357" s="34">
        <f t="shared" si="29"/>
        <v>-5314</v>
      </c>
      <c r="M357" s="34">
        <f t="shared" si="30"/>
        <v>0</v>
      </c>
    </row>
    <row r="358" spans="1:13" ht="94.5">
      <c r="A358" s="78"/>
      <c r="B358" s="78"/>
      <c r="C358" s="20" t="s">
        <v>210</v>
      </c>
      <c r="D358" s="67" t="s">
        <v>233</v>
      </c>
      <c r="E358" s="34"/>
      <c r="F358" s="34"/>
      <c r="G358" s="34"/>
      <c r="H358" s="34">
        <v>5609.7</v>
      </c>
      <c r="I358" s="34">
        <f t="shared" si="26"/>
        <v>5609.7</v>
      </c>
      <c r="J358" s="34"/>
      <c r="K358" s="34"/>
      <c r="L358" s="34">
        <f t="shared" si="29"/>
        <v>5609.7</v>
      </c>
      <c r="M358" s="34"/>
    </row>
    <row r="359" spans="1:13" ht="15.75">
      <c r="A359" s="78"/>
      <c r="B359" s="78"/>
      <c r="C359" s="21" t="s">
        <v>19</v>
      </c>
      <c r="D359" s="45" t="s">
        <v>20</v>
      </c>
      <c r="E359" s="34">
        <f>E360</f>
        <v>5</v>
      </c>
      <c r="F359" s="34">
        <f>F360</f>
        <v>0</v>
      </c>
      <c r="G359" s="34">
        <f>G360</f>
        <v>0</v>
      </c>
      <c r="H359" s="34">
        <f>H360</f>
        <v>0</v>
      </c>
      <c r="I359" s="34">
        <f t="shared" si="26"/>
        <v>0</v>
      </c>
      <c r="J359" s="34"/>
      <c r="K359" s="34"/>
      <c r="L359" s="34">
        <f t="shared" si="29"/>
        <v>-5</v>
      </c>
      <c r="M359" s="34">
        <f t="shared" si="30"/>
        <v>0</v>
      </c>
    </row>
    <row r="360" spans="1:13" ht="47.25" hidden="1">
      <c r="A360" s="78"/>
      <c r="B360" s="78"/>
      <c r="C360" s="20" t="s">
        <v>21</v>
      </c>
      <c r="D360" s="46" t="s">
        <v>22</v>
      </c>
      <c r="E360" s="34">
        <v>5</v>
      </c>
      <c r="F360" s="34"/>
      <c r="G360" s="34"/>
      <c r="H360" s="34"/>
      <c r="I360" s="34">
        <f t="shared" si="26"/>
        <v>0</v>
      </c>
      <c r="J360" s="34"/>
      <c r="K360" s="34"/>
      <c r="L360" s="34">
        <f t="shared" si="29"/>
        <v>-5</v>
      </c>
      <c r="M360" s="34">
        <f t="shared" si="30"/>
        <v>0</v>
      </c>
    </row>
    <row r="361" spans="1:13" ht="15.75">
      <c r="A361" s="78"/>
      <c r="B361" s="78"/>
      <c r="C361" s="21" t="s">
        <v>23</v>
      </c>
      <c r="D361" s="45" t="s">
        <v>24</v>
      </c>
      <c r="E361" s="34">
        <v>-6</v>
      </c>
      <c r="F361" s="34"/>
      <c r="G361" s="34"/>
      <c r="H361" s="34">
        <v>126.2</v>
      </c>
      <c r="I361" s="34">
        <f t="shared" si="26"/>
        <v>126.2</v>
      </c>
      <c r="J361" s="34"/>
      <c r="K361" s="34"/>
      <c r="L361" s="34">
        <f t="shared" si="29"/>
        <v>132.2</v>
      </c>
      <c r="M361" s="34">
        <f t="shared" si="30"/>
        <v>-2103.3333333333335</v>
      </c>
    </row>
    <row r="362" spans="1:13" ht="15.75">
      <c r="A362" s="78"/>
      <c r="B362" s="78"/>
      <c r="C362" s="21" t="s">
        <v>25</v>
      </c>
      <c r="D362" s="45" t="s">
        <v>26</v>
      </c>
      <c r="E362" s="34"/>
      <c r="F362" s="34">
        <v>3093.1</v>
      </c>
      <c r="G362" s="34">
        <v>2650</v>
      </c>
      <c r="H362" s="34">
        <v>2707.9</v>
      </c>
      <c r="I362" s="34">
        <f t="shared" si="26"/>
        <v>57.90000000000009</v>
      </c>
      <c r="J362" s="34">
        <f t="shared" si="27"/>
        <v>102.18490566037737</v>
      </c>
      <c r="K362" s="34">
        <f t="shared" si="28"/>
        <v>87.54647441078531</v>
      </c>
      <c r="L362" s="34">
        <f t="shared" si="29"/>
        <v>2707.9</v>
      </c>
      <c r="M362" s="34"/>
    </row>
    <row r="363" spans="1:13" ht="15.75" hidden="1">
      <c r="A363" s="78"/>
      <c r="B363" s="78"/>
      <c r="C363" s="21" t="s">
        <v>30</v>
      </c>
      <c r="D363" s="45" t="s">
        <v>31</v>
      </c>
      <c r="E363" s="34"/>
      <c r="F363" s="34"/>
      <c r="G363" s="34"/>
      <c r="H363" s="34"/>
      <c r="I363" s="34">
        <f t="shared" si="26"/>
        <v>0</v>
      </c>
      <c r="J363" s="34" t="e">
        <f t="shared" si="27"/>
        <v>#DIV/0!</v>
      </c>
      <c r="K363" s="34" t="e">
        <f t="shared" si="28"/>
        <v>#DIV/0!</v>
      </c>
      <c r="L363" s="34">
        <f t="shared" si="29"/>
        <v>0</v>
      </c>
      <c r="M363" s="34" t="e">
        <f t="shared" si="30"/>
        <v>#DIV/0!</v>
      </c>
    </row>
    <row r="364" spans="1:13" ht="15.75" hidden="1">
      <c r="A364" s="78"/>
      <c r="B364" s="78"/>
      <c r="C364" s="21" t="s">
        <v>32</v>
      </c>
      <c r="D364" s="45" t="s">
        <v>27</v>
      </c>
      <c r="E364" s="34"/>
      <c r="F364" s="34"/>
      <c r="G364" s="34"/>
      <c r="H364" s="34"/>
      <c r="I364" s="34">
        <f t="shared" si="26"/>
        <v>0</v>
      </c>
      <c r="J364" s="34" t="e">
        <f t="shared" si="27"/>
        <v>#DIV/0!</v>
      </c>
      <c r="K364" s="34" t="e">
        <f t="shared" si="28"/>
        <v>#DIV/0!</v>
      </c>
      <c r="L364" s="34">
        <f t="shared" si="29"/>
        <v>0</v>
      </c>
      <c r="M364" s="34" t="e">
        <f t="shared" si="30"/>
        <v>#DIV/0!</v>
      </c>
    </row>
    <row r="365" spans="1:13" s="5" customFormat="1" ht="15.75">
      <c r="A365" s="78"/>
      <c r="B365" s="78"/>
      <c r="C365" s="22"/>
      <c r="D365" s="3" t="s">
        <v>33</v>
      </c>
      <c r="E365" s="6">
        <f>SUM(E354:E359,E361:E364)</f>
        <v>44692.2</v>
      </c>
      <c r="F365" s="6">
        <f>SUM(F354:F359,F361:F364)</f>
        <v>88290.5</v>
      </c>
      <c r="G365" s="6">
        <f>SUM(G354:G359,G361:G364)</f>
        <v>41701</v>
      </c>
      <c r="H365" s="6">
        <f>SUM(H354:H359,H361:H364)</f>
        <v>68573.2</v>
      </c>
      <c r="I365" s="6">
        <f t="shared" si="26"/>
        <v>26872.199999999997</v>
      </c>
      <c r="J365" s="6">
        <f t="shared" si="27"/>
        <v>164.44018129061652</v>
      </c>
      <c r="K365" s="6">
        <f t="shared" si="28"/>
        <v>77.6676992428404</v>
      </c>
      <c r="L365" s="6">
        <f t="shared" si="29"/>
        <v>23881</v>
      </c>
      <c r="M365" s="6">
        <f t="shared" si="30"/>
        <v>153.43438004842008</v>
      </c>
    </row>
    <row r="366" spans="1:13" ht="15.75">
      <c r="A366" s="78"/>
      <c r="B366" s="78"/>
      <c r="C366" s="21" t="s">
        <v>193</v>
      </c>
      <c r="D366" s="45" t="s">
        <v>141</v>
      </c>
      <c r="E366" s="34">
        <v>299.5</v>
      </c>
      <c r="F366" s="34">
        <v>780</v>
      </c>
      <c r="G366" s="34">
        <v>285</v>
      </c>
      <c r="H366" s="34">
        <v>1568.7</v>
      </c>
      <c r="I366" s="34">
        <f t="shared" si="26"/>
        <v>1283.7</v>
      </c>
      <c r="J366" s="34">
        <f t="shared" si="27"/>
        <v>550.421052631579</v>
      </c>
      <c r="K366" s="34">
        <f t="shared" si="28"/>
        <v>201.11538461538464</v>
      </c>
      <c r="L366" s="34">
        <f t="shared" si="29"/>
        <v>1269.2</v>
      </c>
      <c r="M366" s="34">
        <f t="shared" si="30"/>
        <v>523.7729549248747</v>
      </c>
    </row>
    <row r="367" spans="1:13" ht="15.75">
      <c r="A367" s="78"/>
      <c r="B367" s="78"/>
      <c r="C367" s="21" t="s">
        <v>19</v>
      </c>
      <c r="D367" s="45" t="s">
        <v>20</v>
      </c>
      <c r="E367" s="34">
        <f>SUM(E368:E369)</f>
        <v>6578.5</v>
      </c>
      <c r="F367" s="34">
        <f>SUM(F368:F369)</f>
        <v>15796.8</v>
      </c>
      <c r="G367" s="34">
        <f>SUM(G368:G369)</f>
        <v>7290.4</v>
      </c>
      <c r="H367" s="34">
        <f>SUM(H368:H369)</f>
        <v>8642.8</v>
      </c>
      <c r="I367" s="34">
        <f t="shared" si="26"/>
        <v>1352.3999999999996</v>
      </c>
      <c r="J367" s="34">
        <f t="shared" si="27"/>
        <v>118.55042247338965</v>
      </c>
      <c r="K367" s="34">
        <f t="shared" si="28"/>
        <v>54.71234680441608</v>
      </c>
      <c r="L367" s="34">
        <f t="shared" si="29"/>
        <v>2064.2999999999993</v>
      </c>
      <c r="M367" s="34">
        <f t="shared" si="30"/>
        <v>131.37949380557876</v>
      </c>
    </row>
    <row r="368" spans="1:13" s="5" customFormat="1" ht="63" hidden="1">
      <c r="A368" s="78"/>
      <c r="B368" s="78"/>
      <c r="C368" s="20" t="s">
        <v>142</v>
      </c>
      <c r="D368" s="46" t="s">
        <v>143</v>
      </c>
      <c r="E368" s="34">
        <v>5521.5</v>
      </c>
      <c r="F368" s="34">
        <v>13596.8</v>
      </c>
      <c r="G368" s="34">
        <v>6340.4</v>
      </c>
      <c r="H368" s="34">
        <v>7622.3</v>
      </c>
      <c r="I368" s="34">
        <f t="shared" si="26"/>
        <v>1281.9000000000005</v>
      </c>
      <c r="J368" s="34">
        <f t="shared" si="27"/>
        <v>120.21796732067378</v>
      </c>
      <c r="K368" s="34">
        <f t="shared" si="28"/>
        <v>56.05951400329489</v>
      </c>
      <c r="L368" s="34">
        <f t="shared" si="29"/>
        <v>2100.8</v>
      </c>
      <c r="M368" s="34">
        <f t="shared" si="30"/>
        <v>138.04763198406232</v>
      </c>
    </row>
    <row r="369" spans="1:13" s="5" customFormat="1" ht="47.25" hidden="1">
      <c r="A369" s="78"/>
      <c r="B369" s="78"/>
      <c r="C369" s="20" t="s">
        <v>21</v>
      </c>
      <c r="D369" s="46" t="s">
        <v>22</v>
      </c>
      <c r="E369" s="34">
        <v>1057</v>
      </c>
      <c r="F369" s="34">
        <v>2200</v>
      </c>
      <c r="G369" s="34">
        <v>950</v>
      </c>
      <c r="H369" s="34">
        <v>1020.5</v>
      </c>
      <c r="I369" s="34">
        <f t="shared" si="26"/>
        <v>70.5</v>
      </c>
      <c r="J369" s="34">
        <f t="shared" si="27"/>
        <v>107.42105263157895</v>
      </c>
      <c r="K369" s="34">
        <f t="shared" si="28"/>
        <v>46.38636363636364</v>
      </c>
      <c r="L369" s="34">
        <f t="shared" si="29"/>
        <v>-36.5</v>
      </c>
      <c r="M369" s="34">
        <f t="shared" si="30"/>
        <v>96.54683065279092</v>
      </c>
    </row>
    <row r="370" spans="1:13" s="5" customFormat="1" ht="15.75">
      <c r="A370" s="78"/>
      <c r="B370" s="78"/>
      <c r="C370" s="23"/>
      <c r="D370" s="3" t="s">
        <v>36</v>
      </c>
      <c r="E370" s="6">
        <f>SUM(E366:E367)</f>
        <v>6878</v>
      </c>
      <c r="F370" s="6">
        <f>SUM(F366:F367)</f>
        <v>16576.8</v>
      </c>
      <c r="G370" s="6">
        <f>SUM(G366:G367)</f>
        <v>7575.4</v>
      </c>
      <c r="H370" s="6">
        <f>SUM(H366:H367)</f>
        <v>10211.5</v>
      </c>
      <c r="I370" s="6">
        <f t="shared" si="26"/>
        <v>2636.1000000000004</v>
      </c>
      <c r="J370" s="6">
        <f t="shared" si="27"/>
        <v>134.79816247326875</v>
      </c>
      <c r="K370" s="6">
        <f t="shared" si="28"/>
        <v>61.60115341923652</v>
      </c>
      <c r="L370" s="6">
        <f t="shared" si="29"/>
        <v>3333.5</v>
      </c>
      <c r="M370" s="6">
        <f t="shared" si="30"/>
        <v>148.46612387321895</v>
      </c>
    </row>
    <row r="371" spans="1:13" s="5" customFormat="1" ht="31.5">
      <c r="A371" s="78"/>
      <c r="B371" s="78"/>
      <c r="C371" s="23"/>
      <c r="D371" s="3" t="s">
        <v>37</v>
      </c>
      <c r="E371" s="6">
        <f>E372-E364</f>
        <v>51570.2</v>
      </c>
      <c r="F371" s="6">
        <f>F372-F364</f>
        <v>104867.3</v>
      </c>
      <c r="G371" s="6">
        <f>G372-G364</f>
        <v>49276.4</v>
      </c>
      <c r="H371" s="6">
        <f>H372-H364</f>
        <v>78784.7</v>
      </c>
      <c r="I371" s="6">
        <f t="shared" si="26"/>
        <v>29508.299999999996</v>
      </c>
      <c r="J371" s="6">
        <f t="shared" si="27"/>
        <v>159.8832301060954</v>
      </c>
      <c r="K371" s="6">
        <f t="shared" si="28"/>
        <v>75.12799509475308</v>
      </c>
      <c r="L371" s="6">
        <f t="shared" si="29"/>
        <v>27214.5</v>
      </c>
      <c r="M371" s="6">
        <f t="shared" si="30"/>
        <v>152.77175578143968</v>
      </c>
    </row>
    <row r="372" spans="1:13" s="5" customFormat="1" ht="15.75">
      <c r="A372" s="79"/>
      <c r="B372" s="79"/>
      <c r="C372" s="22"/>
      <c r="D372" s="3" t="s">
        <v>56</v>
      </c>
      <c r="E372" s="6">
        <f>E365+E370</f>
        <v>51570.2</v>
      </c>
      <c r="F372" s="6">
        <f>F365+F370</f>
        <v>104867.3</v>
      </c>
      <c r="G372" s="6">
        <f>G365+G370</f>
        <v>49276.4</v>
      </c>
      <c r="H372" s="6">
        <f>H365+H370</f>
        <v>78784.7</v>
      </c>
      <c r="I372" s="6">
        <f t="shared" si="26"/>
        <v>29508.299999999996</v>
      </c>
      <c r="J372" s="6">
        <f t="shared" si="27"/>
        <v>159.8832301060954</v>
      </c>
      <c r="K372" s="6">
        <f t="shared" si="28"/>
        <v>75.12799509475308</v>
      </c>
      <c r="L372" s="6">
        <f t="shared" si="29"/>
        <v>27214.5</v>
      </c>
      <c r="M372" s="6">
        <f t="shared" si="30"/>
        <v>152.77175578143968</v>
      </c>
    </row>
    <row r="373" spans="1:13" ht="47.25">
      <c r="A373" s="83" t="s">
        <v>144</v>
      </c>
      <c r="B373" s="77" t="s">
        <v>145</v>
      </c>
      <c r="C373" s="66" t="s">
        <v>224</v>
      </c>
      <c r="D373" s="67" t="s">
        <v>225</v>
      </c>
      <c r="E373" s="34">
        <v>56851.7</v>
      </c>
      <c r="F373" s="34"/>
      <c r="G373" s="34"/>
      <c r="H373" s="34">
        <v>204.1</v>
      </c>
      <c r="I373" s="34">
        <f t="shared" si="26"/>
        <v>204.1</v>
      </c>
      <c r="J373" s="34"/>
      <c r="K373" s="34"/>
      <c r="L373" s="34">
        <f t="shared" si="29"/>
        <v>-56647.6</v>
      </c>
      <c r="M373" s="34">
        <f t="shared" si="30"/>
        <v>0.35900421623275997</v>
      </c>
    </row>
    <row r="374" spans="1:13" ht="31.5">
      <c r="A374" s="85"/>
      <c r="B374" s="78"/>
      <c r="C374" s="21" t="s">
        <v>212</v>
      </c>
      <c r="D374" s="32" t="s">
        <v>213</v>
      </c>
      <c r="E374" s="34"/>
      <c r="F374" s="34"/>
      <c r="G374" s="34"/>
      <c r="H374" s="34">
        <v>107.7</v>
      </c>
      <c r="I374" s="34">
        <f t="shared" si="26"/>
        <v>107.7</v>
      </c>
      <c r="J374" s="34"/>
      <c r="K374" s="34"/>
      <c r="L374" s="34">
        <f t="shared" si="29"/>
        <v>107.7</v>
      </c>
      <c r="M374" s="34"/>
    </row>
    <row r="375" spans="1:13" ht="94.5" hidden="1">
      <c r="A375" s="85"/>
      <c r="B375" s="78"/>
      <c r="C375" s="65" t="s">
        <v>210</v>
      </c>
      <c r="D375" s="67" t="s">
        <v>233</v>
      </c>
      <c r="E375" s="34"/>
      <c r="F375" s="34"/>
      <c r="G375" s="34"/>
      <c r="H375" s="34"/>
      <c r="I375" s="34">
        <f t="shared" si="26"/>
        <v>0</v>
      </c>
      <c r="J375" s="34"/>
      <c r="K375" s="34"/>
      <c r="L375" s="34">
        <f t="shared" si="29"/>
        <v>0</v>
      </c>
      <c r="M375" s="34"/>
    </row>
    <row r="376" spans="1:13" ht="15.75">
      <c r="A376" s="85"/>
      <c r="B376" s="78"/>
      <c r="C376" s="21" t="s">
        <v>19</v>
      </c>
      <c r="D376" s="45" t="s">
        <v>20</v>
      </c>
      <c r="E376" s="34">
        <f>E377</f>
        <v>0</v>
      </c>
      <c r="F376" s="34">
        <f>F377</f>
        <v>0</v>
      </c>
      <c r="G376" s="34">
        <f>G377</f>
        <v>0</v>
      </c>
      <c r="H376" s="34">
        <f>H377</f>
        <v>339.6</v>
      </c>
      <c r="I376" s="34">
        <f t="shared" si="26"/>
        <v>339.6</v>
      </c>
      <c r="J376" s="34"/>
      <c r="K376" s="34"/>
      <c r="L376" s="34">
        <f t="shared" si="29"/>
        <v>339.6</v>
      </c>
      <c r="M376" s="34"/>
    </row>
    <row r="377" spans="1:13" ht="47.25" hidden="1">
      <c r="A377" s="85"/>
      <c r="B377" s="78"/>
      <c r="C377" s="20" t="s">
        <v>21</v>
      </c>
      <c r="D377" s="46" t="s">
        <v>22</v>
      </c>
      <c r="E377" s="34"/>
      <c r="F377" s="34"/>
      <c r="G377" s="34"/>
      <c r="H377" s="34">
        <v>339.6</v>
      </c>
      <c r="I377" s="34">
        <f t="shared" si="26"/>
        <v>339.6</v>
      </c>
      <c r="J377" s="34"/>
      <c r="K377" s="34"/>
      <c r="L377" s="34">
        <f t="shared" si="29"/>
        <v>339.6</v>
      </c>
      <c r="M377" s="34" t="e">
        <f t="shared" si="30"/>
        <v>#DIV/0!</v>
      </c>
    </row>
    <row r="378" spans="1:13" ht="15.75">
      <c r="A378" s="85"/>
      <c r="B378" s="78"/>
      <c r="C378" s="21" t="s">
        <v>23</v>
      </c>
      <c r="D378" s="45" t="s">
        <v>24</v>
      </c>
      <c r="E378" s="34">
        <v>94.9</v>
      </c>
      <c r="F378" s="34"/>
      <c r="G378" s="34"/>
      <c r="H378" s="34"/>
      <c r="I378" s="34">
        <f t="shared" si="26"/>
        <v>0</v>
      </c>
      <c r="J378" s="34"/>
      <c r="K378" s="34"/>
      <c r="L378" s="34">
        <f t="shared" si="29"/>
        <v>-94.9</v>
      </c>
      <c r="M378" s="34">
        <f t="shared" si="30"/>
        <v>0</v>
      </c>
    </row>
    <row r="379" spans="1:13" ht="15.75">
      <c r="A379" s="85"/>
      <c r="B379" s="78"/>
      <c r="C379" s="21" t="s">
        <v>30</v>
      </c>
      <c r="D379" s="45" t="s">
        <v>31</v>
      </c>
      <c r="E379" s="34">
        <v>790</v>
      </c>
      <c r="F379" s="34">
        <v>2526.6</v>
      </c>
      <c r="G379" s="34">
        <v>1824.5</v>
      </c>
      <c r="H379" s="34">
        <v>1824.5</v>
      </c>
      <c r="I379" s="34">
        <f t="shared" si="26"/>
        <v>0</v>
      </c>
      <c r="J379" s="34">
        <f t="shared" si="27"/>
        <v>100</v>
      </c>
      <c r="K379" s="34">
        <f t="shared" si="28"/>
        <v>72.2116678540331</v>
      </c>
      <c r="L379" s="34">
        <f t="shared" si="29"/>
        <v>1034.5</v>
      </c>
      <c r="M379" s="34">
        <f t="shared" si="30"/>
        <v>230.94936708860757</v>
      </c>
    </row>
    <row r="380" spans="1:13" ht="15.75" hidden="1">
      <c r="A380" s="85"/>
      <c r="B380" s="78"/>
      <c r="C380" s="21" t="s">
        <v>48</v>
      </c>
      <c r="D380" s="46" t="s">
        <v>49</v>
      </c>
      <c r="E380" s="34"/>
      <c r="F380" s="34"/>
      <c r="G380" s="34"/>
      <c r="H380" s="34"/>
      <c r="I380" s="34">
        <f t="shared" si="26"/>
        <v>0</v>
      </c>
      <c r="J380" s="34" t="e">
        <f t="shared" si="27"/>
        <v>#DIV/0!</v>
      </c>
      <c r="K380" s="34" t="e">
        <f t="shared" si="28"/>
        <v>#DIV/0!</v>
      </c>
      <c r="L380" s="34">
        <f t="shared" si="29"/>
        <v>0</v>
      </c>
      <c r="M380" s="34" t="e">
        <f t="shared" si="30"/>
        <v>#DIV/0!</v>
      </c>
    </row>
    <row r="381" spans="1:13" ht="15.75">
      <c r="A381" s="85"/>
      <c r="B381" s="78"/>
      <c r="C381" s="21" t="s">
        <v>32</v>
      </c>
      <c r="D381" s="45" t="s">
        <v>27</v>
      </c>
      <c r="E381" s="34">
        <v>-0.3</v>
      </c>
      <c r="F381" s="34"/>
      <c r="G381" s="34"/>
      <c r="H381" s="34">
        <v>-391</v>
      </c>
      <c r="I381" s="34">
        <f t="shared" si="26"/>
        <v>-391</v>
      </c>
      <c r="J381" s="34"/>
      <c r="K381" s="34"/>
      <c r="L381" s="34">
        <f t="shared" si="29"/>
        <v>-390.7</v>
      </c>
      <c r="M381" s="34">
        <f t="shared" si="30"/>
        <v>130333.33333333334</v>
      </c>
    </row>
    <row r="382" spans="1:13" s="5" customFormat="1" ht="31.5">
      <c r="A382" s="85"/>
      <c r="B382" s="78"/>
      <c r="C382" s="23"/>
      <c r="D382" s="3" t="s">
        <v>37</v>
      </c>
      <c r="E382" s="4">
        <f>E383-E381</f>
        <v>57736.6</v>
      </c>
      <c r="F382" s="4">
        <f>F383-F381</f>
        <v>2526.6</v>
      </c>
      <c r="G382" s="4">
        <f>G383-G381</f>
        <v>1824.5</v>
      </c>
      <c r="H382" s="4">
        <f>H383-H381</f>
        <v>2475.9</v>
      </c>
      <c r="I382" s="4">
        <f t="shared" si="26"/>
        <v>651.4000000000001</v>
      </c>
      <c r="J382" s="4">
        <f t="shared" si="27"/>
        <v>135.702932310222</v>
      </c>
      <c r="K382" s="4">
        <f t="shared" si="28"/>
        <v>97.99335074804085</v>
      </c>
      <c r="L382" s="4">
        <f t="shared" si="29"/>
        <v>-55260.7</v>
      </c>
      <c r="M382" s="4">
        <f t="shared" si="30"/>
        <v>4.28826775390307</v>
      </c>
    </row>
    <row r="383" spans="1:13" s="5" customFormat="1" ht="15.75">
      <c r="A383" s="84"/>
      <c r="B383" s="79"/>
      <c r="C383" s="17"/>
      <c r="D383" s="3" t="s">
        <v>56</v>
      </c>
      <c r="E383" s="6">
        <f>SUM(E373:E376,E378:E381)</f>
        <v>57736.299999999996</v>
      </c>
      <c r="F383" s="6">
        <f>SUM(F373:F376,F378:F381)</f>
        <v>2526.6</v>
      </c>
      <c r="G383" s="6">
        <f>SUM(G373:G376,G378:G381)</f>
        <v>1824.5</v>
      </c>
      <c r="H383" s="6">
        <f>SUM(H373:H376,H378:H381)</f>
        <v>2084.9</v>
      </c>
      <c r="I383" s="6">
        <f t="shared" si="26"/>
        <v>260.4000000000001</v>
      </c>
      <c r="J383" s="6">
        <f t="shared" si="27"/>
        <v>114.27240339819129</v>
      </c>
      <c r="K383" s="6">
        <f t="shared" si="28"/>
        <v>82.51800839072271</v>
      </c>
      <c r="L383" s="6">
        <f t="shared" si="29"/>
        <v>-55651.399999999994</v>
      </c>
      <c r="M383" s="6">
        <f t="shared" si="30"/>
        <v>3.6110731030564827</v>
      </c>
    </row>
    <row r="384" spans="1:13" s="5" customFormat="1" ht="15.75" customHeight="1">
      <c r="A384" s="83" t="s">
        <v>146</v>
      </c>
      <c r="B384" s="77" t="s">
        <v>147</v>
      </c>
      <c r="C384" s="21" t="s">
        <v>10</v>
      </c>
      <c r="D384" s="44" t="s">
        <v>139</v>
      </c>
      <c r="E384" s="51">
        <v>90.3</v>
      </c>
      <c r="F384" s="6"/>
      <c r="G384" s="6"/>
      <c r="H384" s="51"/>
      <c r="I384" s="51">
        <f t="shared" si="26"/>
        <v>0</v>
      </c>
      <c r="J384" s="51"/>
      <c r="K384" s="51"/>
      <c r="L384" s="51">
        <f t="shared" si="29"/>
        <v>-90.3</v>
      </c>
      <c r="M384" s="51">
        <f t="shared" si="30"/>
        <v>0</v>
      </c>
    </row>
    <row r="385" spans="1:13" s="5" customFormat="1" ht="31.5">
      <c r="A385" s="85"/>
      <c r="B385" s="78"/>
      <c r="C385" s="21" t="s">
        <v>212</v>
      </c>
      <c r="D385" s="32" t="s">
        <v>213</v>
      </c>
      <c r="E385" s="51">
        <v>1090.4</v>
      </c>
      <c r="F385" s="6"/>
      <c r="G385" s="6"/>
      <c r="H385" s="51">
        <v>6698.2</v>
      </c>
      <c r="I385" s="51">
        <f t="shared" si="26"/>
        <v>6698.2</v>
      </c>
      <c r="J385" s="51"/>
      <c r="K385" s="51"/>
      <c r="L385" s="51">
        <f t="shared" si="29"/>
        <v>5607.799999999999</v>
      </c>
      <c r="M385" s="51">
        <f t="shared" si="30"/>
        <v>614.2883345561261</v>
      </c>
    </row>
    <row r="386" spans="1:13" s="5" customFormat="1" ht="94.5" hidden="1">
      <c r="A386" s="85"/>
      <c r="B386" s="78"/>
      <c r="C386" s="65" t="s">
        <v>210</v>
      </c>
      <c r="D386" s="67" t="s">
        <v>233</v>
      </c>
      <c r="E386" s="51"/>
      <c r="F386" s="6"/>
      <c r="G386" s="6"/>
      <c r="H386" s="51"/>
      <c r="I386" s="51">
        <f t="shared" si="26"/>
        <v>0</v>
      </c>
      <c r="J386" s="51"/>
      <c r="K386" s="51"/>
      <c r="L386" s="51">
        <f t="shared" si="29"/>
        <v>0</v>
      </c>
      <c r="M386" s="51" t="e">
        <f t="shared" si="30"/>
        <v>#DIV/0!</v>
      </c>
    </row>
    <row r="387" spans="1:13" s="5" customFormat="1" ht="15.75">
      <c r="A387" s="85"/>
      <c r="B387" s="78"/>
      <c r="C387" s="21" t="s">
        <v>19</v>
      </c>
      <c r="D387" s="45" t="s">
        <v>20</v>
      </c>
      <c r="E387" s="51">
        <f>E388</f>
        <v>0</v>
      </c>
      <c r="F387" s="51">
        <f>F388</f>
        <v>0</v>
      </c>
      <c r="G387" s="51">
        <f>G388</f>
        <v>0</v>
      </c>
      <c r="H387" s="51">
        <f>H388</f>
        <v>0</v>
      </c>
      <c r="I387" s="51">
        <f t="shared" si="26"/>
        <v>0</v>
      </c>
      <c r="J387" s="51"/>
      <c r="K387" s="51"/>
      <c r="L387" s="51">
        <f t="shared" si="29"/>
        <v>0</v>
      </c>
      <c r="M387" s="51"/>
    </row>
    <row r="388" spans="1:13" s="5" customFormat="1" ht="47.25" hidden="1">
      <c r="A388" s="85"/>
      <c r="B388" s="78"/>
      <c r="C388" s="20" t="s">
        <v>21</v>
      </c>
      <c r="D388" s="46" t="s">
        <v>22</v>
      </c>
      <c r="E388" s="34"/>
      <c r="F388" s="34"/>
      <c r="G388" s="34"/>
      <c r="H388" s="34"/>
      <c r="I388" s="34">
        <f t="shared" si="26"/>
        <v>0</v>
      </c>
      <c r="J388" s="34"/>
      <c r="K388" s="34"/>
      <c r="L388" s="34">
        <f t="shared" si="29"/>
        <v>0</v>
      </c>
      <c r="M388" s="34" t="e">
        <f t="shared" si="30"/>
        <v>#DIV/0!</v>
      </c>
    </row>
    <row r="389" spans="1:13" s="5" customFormat="1" ht="15.75">
      <c r="A389" s="85"/>
      <c r="B389" s="78"/>
      <c r="C389" s="21" t="s">
        <v>23</v>
      </c>
      <c r="D389" s="45" t="s">
        <v>24</v>
      </c>
      <c r="E389" s="51">
        <v>1.2</v>
      </c>
      <c r="F389" s="6"/>
      <c r="G389" s="6"/>
      <c r="H389" s="51">
        <v>-95.3</v>
      </c>
      <c r="I389" s="51">
        <f t="shared" si="26"/>
        <v>-95.3</v>
      </c>
      <c r="J389" s="51"/>
      <c r="K389" s="51"/>
      <c r="L389" s="51">
        <f t="shared" si="29"/>
        <v>-96.5</v>
      </c>
      <c r="M389" s="51">
        <f t="shared" si="30"/>
        <v>-7941.666666666667</v>
      </c>
    </row>
    <row r="390" spans="1:13" s="5" customFormat="1" ht="15.75" hidden="1">
      <c r="A390" s="85"/>
      <c r="B390" s="78"/>
      <c r="C390" s="21" t="s">
        <v>25</v>
      </c>
      <c r="D390" s="45" t="s">
        <v>26</v>
      </c>
      <c r="E390" s="51"/>
      <c r="F390" s="6"/>
      <c r="G390" s="6"/>
      <c r="H390" s="51"/>
      <c r="I390" s="51">
        <f t="shared" si="26"/>
        <v>0</v>
      </c>
      <c r="J390" s="51" t="e">
        <f t="shared" si="27"/>
        <v>#DIV/0!</v>
      </c>
      <c r="K390" s="51" t="e">
        <f t="shared" si="28"/>
        <v>#DIV/0!</v>
      </c>
      <c r="L390" s="51">
        <f t="shared" si="29"/>
        <v>0</v>
      </c>
      <c r="M390" s="51" t="e">
        <f t="shared" si="30"/>
        <v>#DIV/0!</v>
      </c>
    </row>
    <row r="391" spans="1:13" ht="15.75">
      <c r="A391" s="85"/>
      <c r="B391" s="78"/>
      <c r="C391" s="21" t="s">
        <v>28</v>
      </c>
      <c r="D391" s="45" t="s">
        <v>106</v>
      </c>
      <c r="E391" s="51">
        <v>1487.6</v>
      </c>
      <c r="F391" s="51">
        <v>78656.3</v>
      </c>
      <c r="G391" s="51">
        <v>2218.6</v>
      </c>
      <c r="H391" s="51">
        <v>119.1</v>
      </c>
      <c r="I391" s="51">
        <f aca="true" t="shared" si="31" ref="I391:I441">H391-G391</f>
        <v>-2099.5</v>
      </c>
      <c r="J391" s="51">
        <f>H391/G391*100</f>
        <v>5.368250247904084</v>
      </c>
      <c r="K391" s="51">
        <f aca="true" t="shared" si="32" ref="K391:K441">H391/F391*100</f>
        <v>0.15141825893157954</v>
      </c>
      <c r="L391" s="51">
        <f aca="true" t="shared" si="33" ref="L391:L441">H391-E391</f>
        <v>-1368.5</v>
      </c>
      <c r="M391" s="51">
        <f aca="true" t="shared" si="34" ref="M391:M441">H391/E391*100</f>
        <v>8.006184458187684</v>
      </c>
    </row>
    <row r="392" spans="1:13" ht="15.75" hidden="1">
      <c r="A392" s="85"/>
      <c r="B392" s="78"/>
      <c r="C392" s="21" t="s">
        <v>30</v>
      </c>
      <c r="D392" s="45" t="s">
        <v>31</v>
      </c>
      <c r="E392" s="51"/>
      <c r="F392" s="51"/>
      <c r="G392" s="51"/>
      <c r="H392" s="51"/>
      <c r="I392" s="51">
        <f t="shared" si="31"/>
        <v>0</v>
      </c>
      <c r="J392" s="51" t="e">
        <f>H392/G392*100</f>
        <v>#DIV/0!</v>
      </c>
      <c r="K392" s="51" t="e">
        <f t="shared" si="32"/>
        <v>#DIV/0!</v>
      </c>
      <c r="L392" s="51">
        <f t="shared" si="33"/>
        <v>0</v>
      </c>
      <c r="M392" s="51" t="e">
        <f t="shared" si="34"/>
        <v>#DIV/0!</v>
      </c>
    </row>
    <row r="393" spans="1:13" ht="15.75" customHeight="1" hidden="1">
      <c r="A393" s="85"/>
      <c r="B393" s="78"/>
      <c r="C393" s="21" t="s">
        <v>48</v>
      </c>
      <c r="D393" s="46" t="s">
        <v>49</v>
      </c>
      <c r="E393" s="51"/>
      <c r="F393" s="51"/>
      <c r="G393" s="51"/>
      <c r="H393" s="51"/>
      <c r="I393" s="51">
        <f t="shared" si="31"/>
        <v>0</v>
      </c>
      <c r="J393" s="51" t="e">
        <f>H393/G393*100</f>
        <v>#DIV/0!</v>
      </c>
      <c r="K393" s="51" t="e">
        <f t="shared" si="32"/>
        <v>#DIV/0!</v>
      </c>
      <c r="L393" s="51">
        <f t="shared" si="33"/>
        <v>0</v>
      </c>
      <c r="M393" s="51" t="e">
        <f t="shared" si="34"/>
        <v>#DIV/0!</v>
      </c>
    </row>
    <row r="394" spans="1:13" ht="37.5" customHeight="1">
      <c r="A394" s="85"/>
      <c r="B394" s="78"/>
      <c r="C394" s="21" t="s">
        <v>204</v>
      </c>
      <c r="D394" s="44" t="s">
        <v>205</v>
      </c>
      <c r="E394" s="51"/>
      <c r="F394" s="51"/>
      <c r="G394" s="51"/>
      <c r="H394" s="51">
        <v>80</v>
      </c>
      <c r="I394" s="51">
        <f t="shared" si="31"/>
        <v>80</v>
      </c>
      <c r="J394" s="51"/>
      <c r="K394" s="51"/>
      <c r="L394" s="51">
        <f t="shared" si="33"/>
        <v>80</v>
      </c>
      <c r="M394" s="51"/>
    </row>
    <row r="395" spans="1:13" ht="31.5">
      <c r="A395" s="85"/>
      <c r="B395" s="78"/>
      <c r="C395" s="21" t="s">
        <v>203</v>
      </c>
      <c r="D395" s="44" t="s">
        <v>206</v>
      </c>
      <c r="E395" s="51"/>
      <c r="F395" s="51"/>
      <c r="G395" s="51"/>
      <c r="H395" s="51">
        <v>3171.7</v>
      </c>
      <c r="I395" s="51">
        <f t="shared" si="31"/>
        <v>3171.7</v>
      </c>
      <c r="J395" s="51"/>
      <c r="K395" s="51"/>
      <c r="L395" s="51">
        <f t="shared" si="33"/>
        <v>3171.7</v>
      </c>
      <c r="M395" s="51"/>
    </row>
    <row r="396" spans="1:13" ht="15.75">
      <c r="A396" s="85"/>
      <c r="B396" s="78"/>
      <c r="C396" s="21" t="s">
        <v>32</v>
      </c>
      <c r="D396" s="45" t="s">
        <v>27</v>
      </c>
      <c r="E396" s="51">
        <v>-2.6</v>
      </c>
      <c r="F396" s="51"/>
      <c r="G396" s="51"/>
      <c r="H396" s="51">
        <v>-7.3</v>
      </c>
      <c r="I396" s="51">
        <f t="shared" si="31"/>
        <v>-7.3</v>
      </c>
      <c r="J396" s="51"/>
      <c r="K396" s="51"/>
      <c r="L396" s="51">
        <f t="shared" si="33"/>
        <v>-4.699999999999999</v>
      </c>
      <c r="M396" s="51">
        <f t="shared" si="34"/>
        <v>280.7692307692308</v>
      </c>
    </row>
    <row r="397" spans="1:13" s="5" customFormat="1" ht="31.5">
      <c r="A397" s="85"/>
      <c r="B397" s="78"/>
      <c r="C397" s="23"/>
      <c r="D397" s="3" t="s">
        <v>37</v>
      </c>
      <c r="E397" s="6">
        <f>E398-E396</f>
        <v>2669.5</v>
      </c>
      <c r="F397" s="6">
        <f>F398-F396</f>
        <v>78656.3</v>
      </c>
      <c r="G397" s="6">
        <f>G398-G396</f>
        <v>2218.6</v>
      </c>
      <c r="H397" s="6">
        <f>H398-H396</f>
        <v>9973.7</v>
      </c>
      <c r="I397" s="6">
        <f t="shared" si="31"/>
        <v>7755.1</v>
      </c>
      <c r="J397" s="6">
        <f>H397/G397*100</f>
        <v>449.5492653024431</v>
      </c>
      <c r="K397" s="6">
        <f t="shared" si="32"/>
        <v>12.680103183088958</v>
      </c>
      <c r="L397" s="6">
        <f t="shared" si="33"/>
        <v>7304.200000000001</v>
      </c>
      <c r="M397" s="6">
        <f t="shared" si="34"/>
        <v>373.6167821689455</v>
      </c>
    </row>
    <row r="398" spans="1:13" s="5" customFormat="1" ht="15.75">
      <c r="A398" s="84"/>
      <c r="B398" s="79"/>
      <c r="C398" s="17"/>
      <c r="D398" s="3" t="s">
        <v>56</v>
      </c>
      <c r="E398" s="6">
        <f>SUM(E384:E387,E389:E396)</f>
        <v>2666.9</v>
      </c>
      <c r="F398" s="6">
        <f>SUM(F384:F387,F389:F396)</f>
        <v>78656.3</v>
      </c>
      <c r="G398" s="6">
        <f>SUM(G384:G387,G389:G396)</f>
        <v>2218.6</v>
      </c>
      <c r="H398" s="6">
        <f>SUM(H384:H387,H389:H396)</f>
        <v>9966.400000000001</v>
      </c>
      <c r="I398" s="6">
        <f t="shared" si="31"/>
        <v>7747.800000000001</v>
      </c>
      <c r="J398" s="6">
        <f>H398/G398*100</f>
        <v>449.2202289732265</v>
      </c>
      <c r="K398" s="6">
        <f t="shared" si="32"/>
        <v>12.670822299040257</v>
      </c>
      <c r="L398" s="6">
        <f t="shared" si="33"/>
        <v>7299.500000000002</v>
      </c>
      <c r="M398" s="6">
        <f t="shared" si="34"/>
        <v>373.70730061119656</v>
      </c>
    </row>
    <row r="399" spans="1:13" s="5" customFormat="1" ht="31.5" customHeight="1" hidden="1">
      <c r="A399" s="77">
        <v>977</v>
      </c>
      <c r="B399" s="77" t="s">
        <v>148</v>
      </c>
      <c r="C399" s="21" t="s">
        <v>16</v>
      </c>
      <c r="D399" s="32" t="s">
        <v>17</v>
      </c>
      <c r="E399" s="51"/>
      <c r="F399" s="51"/>
      <c r="G399" s="51"/>
      <c r="H399" s="51"/>
      <c r="I399" s="51">
        <f t="shared" si="31"/>
        <v>0</v>
      </c>
      <c r="J399" s="51" t="e">
        <f>H399/G399*100</f>
        <v>#DIV/0!</v>
      </c>
      <c r="K399" s="51" t="e">
        <f t="shared" si="32"/>
        <v>#DIV/0!</v>
      </c>
      <c r="L399" s="51">
        <f t="shared" si="33"/>
        <v>0</v>
      </c>
      <c r="M399" s="51" t="e">
        <f t="shared" si="34"/>
        <v>#DIV/0!</v>
      </c>
    </row>
    <row r="400" spans="1:13" s="5" customFormat="1" ht="15.75">
      <c r="A400" s="78"/>
      <c r="B400" s="78"/>
      <c r="C400" s="21" t="s">
        <v>19</v>
      </c>
      <c r="D400" s="45" t="s">
        <v>20</v>
      </c>
      <c r="E400" s="51">
        <f>E401+E402</f>
        <v>175.5</v>
      </c>
      <c r="F400" s="51">
        <f>F401+F402</f>
        <v>0</v>
      </c>
      <c r="G400" s="51">
        <f>G401+G402</f>
        <v>0</v>
      </c>
      <c r="H400" s="51">
        <f>H401+H402</f>
        <v>219.8</v>
      </c>
      <c r="I400" s="51">
        <f t="shared" si="31"/>
        <v>219.8</v>
      </c>
      <c r="J400" s="51"/>
      <c r="K400" s="51"/>
      <c r="L400" s="51">
        <f t="shared" si="33"/>
        <v>44.30000000000001</v>
      </c>
      <c r="M400" s="51">
        <f t="shared" si="34"/>
        <v>125.24216524216524</v>
      </c>
    </row>
    <row r="401" spans="1:13" s="5" customFormat="1" ht="47.25" hidden="1">
      <c r="A401" s="78"/>
      <c r="B401" s="78"/>
      <c r="C401" s="20" t="s">
        <v>43</v>
      </c>
      <c r="D401" s="52" t="s">
        <v>44</v>
      </c>
      <c r="E401" s="51">
        <v>169.2</v>
      </c>
      <c r="F401" s="51"/>
      <c r="G401" s="51"/>
      <c r="H401" s="51">
        <v>219.8</v>
      </c>
      <c r="I401" s="51">
        <f t="shared" si="31"/>
        <v>219.8</v>
      </c>
      <c r="J401" s="51"/>
      <c r="K401" s="51"/>
      <c r="L401" s="51">
        <f t="shared" si="33"/>
        <v>50.60000000000002</v>
      </c>
      <c r="M401" s="51">
        <f t="shared" si="34"/>
        <v>129.90543735224588</v>
      </c>
    </row>
    <row r="402" spans="1:13" s="5" customFormat="1" ht="47.25" hidden="1">
      <c r="A402" s="78"/>
      <c r="B402" s="78"/>
      <c r="C402" s="20" t="s">
        <v>21</v>
      </c>
      <c r="D402" s="46" t="s">
        <v>22</v>
      </c>
      <c r="E402" s="51">
        <v>6.3</v>
      </c>
      <c r="F402" s="51"/>
      <c r="G402" s="51"/>
      <c r="H402" s="51"/>
      <c r="I402" s="51">
        <f t="shared" si="31"/>
        <v>0</v>
      </c>
      <c r="J402" s="51"/>
      <c r="K402" s="51"/>
      <c r="L402" s="51">
        <f t="shared" si="33"/>
        <v>-6.3</v>
      </c>
      <c r="M402" s="51">
        <f t="shared" si="34"/>
        <v>0</v>
      </c>
    </row>
    <row r="403" spans="1:13" s="5" customFormat="1" ht="15.75">
      <c r="A403" s="78"/>
      <c r="B403" s="78"/>
      <c r="C403" s="21" t="s">
        <v>23</v>
      </c>
      <c r="D403" s="45" t="s">
        <v>24</v>
      </c>
      <c r="E403" s="51">
        <v>-6.3</v>
      </c>
      <c r="F403" s="51"/>
      <c r="G403" s="51"/>
      <c r="H403" s="51"/>
      <c r="I403" s="51">
        <f t="shared" si="31"/>
        <v>0</v>
      </c>
      <c r="J403" s="51"/>
      <c r="K403" s="51"/>
      <c r="L403" s="51">
        <f t="shared" si="33"/>
        <v>6.3</v>
      </c>
      <c r="M403" s="51">
        <f t="shared" si="34"/>
        <v>0</v>
      </c>
    </row>
    <row r="404" spans="1:13" s="5" customFormat="1" ht="15.75">
      <c r="A404" s="79"/>
      <c r="B404" s="79"/>
      <c r="C404" s="22"/>
      <c r="D404" s="3" t="s">
        <v>56</v>
      </c>
      <c r="E404" s="6">
        <f>E400+E399+E403</f>
        <v>169.2</v>
      </c>
      <c r="F404" s="6">
        <f>F400+F399+F403</f>
        <v>0</v>
      </c>
      <c r="G404" s="6">
        <f>G400+G399+G403</f>
        <v>0</v>
      </c>
      <c r="H404" s="6">
        <f>H400+H399+H403</f>
        <v>219.8</v>
      </c>
      <c r="I404" s="6">
        <f t="shared" si="31"/>
        <v>219.8</v>
      </c>
      <c r="J404" s="6"/>
      <c r="K404" s="6"/>
      <c r="L404" s="6">
        <f t="shared" si="33"/>
        <v>50.60000000000002</v>
      </c>
      <c r="M404" s="6">
        <f t="shared" si="34"/>
        <v>129.90543735224588</v>
      </c>
    </row>
    <row r="405" spans="1:13" s="5" customFormat="1" ht="31.5">
      <c r="A405" s="77">
        <v>985</v>
      </c>
      <c r="B405" s="77" t="s">
        <v>150</v>
      </c>
      <c r="C405" s="21" t="s">
        <v>212</v>
      </c>
      <c r="D405" s="32" t="s">
        <v>213</v>
      </c>
      <c r="E405" s="51">
        <v>286.8</v>
      </c>
      <c r="F405" s="51"/>
      <c r="G405" s="51"/>
      <c r="H405" s="51">
        <v>26.8</v>
      </c>
      <c r="I405" s="51">
        <f t="shared" si="31"/>
        <v>26.8</v>
      </c>
      <c r="J405" s="51"/>
      <c r="K405" s="51"/>
      <c r="L405" s="51">
        <f t="shared" si="33"/>
        <v>-260</v>
      </c>
      <c r="M405" s="51">
        <f t="shared" si="34"/>
        <v>9.344490934449093</v>
      </c>
    </row>
    <row r="406" spans="1:13" s="5" customFormat="1" ht="15.75" hidden="1">
      <c r="A406" s="78"/>
      <c r="B406" s="78"/>
      <c r="C406" s="21" t="s">
        <v>23</v>
      </c>
      <c r="D406" s="45" t="s">
        <v>24</v>
      </c>
      <c r="E406" s="51"/>
      <c r="F406" s="51"/>
      <c r="G406" s="51"/>
      <c r="H406" s="51"/>
      <c r="I406" s="51">
        <f t="shared" si="31"/>
        <v>0</v>
      </c>
      <c r="J406" s="51"/>
      <c r="K406" s="51"/>
      <c r="L406" s="51">
        <f t="shared" si="33"/>
        <v>0</v>
      </c>
      <c r="M406" s="51" t="e">
        <f t="shared" si="34"/>
        <v>#DIV/0!</v>
      </c>
    </row>
    <row r="407" spans="1:13" s="5" customFormat="1" ht="15.75" hidden="1">
      <c r="A407" s="78"/>
      <c r="B407" s="78"/>
      <c r="C407" s="21" t="s">
        <v>30</v>
      </c>
      <c r="D407" s="45" t="s">
        <v>31</v>
      </c>
      <c r="E407" s="51"/>
      <c r="F407" s="51"/>
      <c r="G407" s="51"/>
      <c r="H407" s="51"/>
      <c r="I407" s="51">
        <f t="shared" si="31"/>
        <v>0</v>
      </c>
      <c r="J407" s="51"/>
      <c r="K407" s="51"/>
      <c r="L407" s="51">
        <f t="shared" si="33"/>
        <v>0</v>
      </c>
      <c r="M407" s="51" t="e">
        <f t="shared" si="34"/>
        <v>#DIV/0!</v>
      </c>
    </row>
    <row r="408" spans="1:13" s="5" customFormat="1" ht="15.75">
      <c r="A408" s="79"/>
      <c r="B408" s="79"/>
      <c r="C408" s="22"/>
      <c r="D408" s="3" t="s">
        <v>56</v>
      </c>
      <c r="E408" s="6">
        <f>E405+E406+E407</f>
        <v>286.8</v>
      </c>
      <c r="F408" s="6">
        <f>F405+F406+F407</f>
        <v>0</v>
      </c>
      <c r="G408" s="6">
        <f>G405+G406+G407</f>
        <v>0</v>
      </c>
      <c r="H408" s="6">
        <f>H405+H406+H407</f>
        <v>26.8</v>
      </c>
      <c r="I408" s="6">
        <f t="shared" si="31"/>
        <v>26.8</v>
      </c>
      <c r="J408" s="6"/>
      <c r="K408" s="6"/>
      <c r="L408" s="6">
        <f t="shared" si="33"/>
        <v>-260</v>
      </c>
      <c r="M408" s="6">
        <f t="shared" si="34"/>
        <v>9.344490934449093</v>
      </c>
    </row>
    <row r="409" spans="1:13" s="5" customFormat="1" ht="78.75">
      <c r="A409" s="83" t="s">
        <v>151</v>
      </c>
      <c r="B409" s="77" t="s">
        <v>152</v>
      </c>
      <c r="C409" s="20" t="s">
        <v>14</v>
      </c>
      <c r="D409" s="46" t="s">
        <v>102</v>
      </c>
      <c r="E409" s="51">
        <v>20866.1</v>
      </c>
      <c r="F409" s="51">
        <v>40512.9</v>
      </c>
      <c r="G409" s="51">
        <v>19683.3</v>
      </c>
      <c r="H409" s="51">
        <v>20720.1</v>
      </c>
      <c r="I409" s="51">
        <f t="shared" si="31"/>
        <v>1036.7999999999993</v>
      </c>
      <c r="J409" s="51">
        <f>H409/G409*100</f>
        <v>105.26740942829709</v>
      </c>
      <c r="K409" s="51">
        <f t="shared" si="32"/>
        <v>51.144450286205135</v>
      </c>
      <c r="L409" s="51">
        <f t="shared" si="33"/>
        <v>-146</v>
      </c>
      <c r="M409" s="51">
        <f t="shared" si="34"/>
        <v>99.30030048739343</v>
      </c>
    </row>
    <row r="410" spans="1:13" s="5" customFormat="1" ht="31.5">
      <c r="A410" s="85"/>
      <c r="B410" s="78"/>
      <c r="C410" s="21" t="s">
        <v>212</v>
      </c>
      <c r="D410" s="32" t="s">
        <v>213</v>
      </c>
      <c r="E410" s="51">
        <v>2243.2</v>
      </c>
      <c r="F410" s="51"/>
      <c r="G410" s="51"/>
      <c r="H410" s="51">
        <v>264.1</v>
      </c>
      <c r="I410" s="51">
        <f t="shared" si="31"/>
        <v>264.1</v>
      </c>
      <c r="J410" s="51"/>
      <c r="K410" s="51"/>
      <c r="L410" s="51">
        <f t="shared" si="33"/>
        <v>-1979.1</v>
      </c>
      <c r="M410" s="51">
        <f t="shared" si="34"/>
        <v>11.773359486447934</v>
      </c>
    </row>
    <row r="411" spans="1:13" s="5" customFormat="1" ht="15.75">
      <c r="A411" s="85"/>
      <c r="B411" s="78"/>
      <c r="C411" s="21" t="s">
        <v>87</v>
      </c>
      <c r="D411" s="45" t="s">
        <v>88</v>
      </c>
      <c r="E411" s="51">
        <v>401.3</v>
      </c>
      <c r="F411" s="51">
        <v>389.3</v>
      </c>
      <c r="G411" s="51"/>
      <c r="H411" s="51"/>
      <c r="I411" s="51">
        <f t="shared" si="31"/>
        <v>0</v>
      </c>
      <c r="J411" s="51"/>
      <c r="K411" s="51">
        <f t="shared" si="32"/>
        <v>0</v>
      </c>
      <c r="L411" s="51">
        <f t="shared" si="33"/>
        <v>-401.3</v>
      </c>
      <c r="M411" s="51">
        <f t="shared" si="34"/>
        <v>0</v>
      </c>
    </row>
    <row r="412" spans="1:13" s="5" customFormat="1" ht="15.75">
      <c r="A412" s="85"/>
      <c r="B412" s="78"/>
      <c r="C412" s="21" t="s">
        <v>19</v>
      </c>
      <c r="D412" s="45" t="s">
        <v>20</v>
      </c>
      <c r="E412" s="51">
        <f>E414</f>
        <v>0</v>
      </c>
      <c r="F412" s="51">
        <f>F414</f>
        <v>0</v>
      </c>
      <c r="G412" s="51">
        <f>G414</f>
        <v>0</v>
      </c>
      <c r="H412" s="51">
        <f>SUM(H413:H414)</f>
        <v>400</v>
      </c>
      <c r="I412" s="51">
        <f t="shared" si="31"/>
        <v>400</v>
      </c>
      <c r="J412" s="51"/>
      <c r="K412" s="51"/>
      <c r="L412" s="51">
        <f t="shared" si="33"/>
        <v>400</v>
      </c>
      <c r="M412" s="51"/>
    </row>
    <row r="413" spans="1:13" s="5" customFormat="1" ht="47.25" hidden="1">
      <c r="A413" s="85"/>
      <c r="B413" s="78"/>
      <c r="C413" s="21" t="s">
        <v>216</v>
      </c>
      <c r="D413" s="45" t="s">
        <v>217</v>
      </c>
      <c r="E413" s="51"/>
      <c r="F413" s="51"/>
      <c r="G413" s="51"/>
      <c r="H413" s="51"/>
      <c r="I413" s="51">
        <f t="shared" si="31"/>
        <v>0</v>
      </c>
      <c r="J413" s="51"/>
      <c r="K413" s="51"/>
      <c r="L413" s="51">
        <f t="shared" si="33"/>
        <v>0</v>
      </c>
      <c r="M413" s="51"/>
    </row>
    <row r="414" spans="1:13" s="5" customFormat="1" ht="47.25" hidden="1">
      <c r="A414" s="85"/>
      <c r="B414" s="78"/>
      <c r="C414" s="20" t="s">
        <v>21</v>
      </c>
      <c r="D414" s="46" t="s">
        <v>22</v>
      </c>
      <c r="E414" s="51"/>
      <c r="F414" s="51"/>
      <c r="G414" s="51"/>
      <c r="H414" s="51">
        <v>400</v>
      </c>
      <c r="I414" s="51">
        <f t="shared" si="31"/>
        <v>400</v>
      </c>
      <c r="J414" s="51"/>
      <c r="K414" s="51"/>
      <c r="L414" s="51">
        <f t="shared" si="33"/>
        <v>400</v>
      </c>
      <c r="M414" s="51"/>
    </row>
    <row r="415" spans="1:13" s="5" customFormat="1" ht="15.75">
      <c r="A415" s="85"/>
      <c r="B415" s="78"/>
      <c r="C415" s="21" t="s">
        <v>23</v>
      </c>
      <c r="D415" s="45" t="s">
        <v>24</v>
      </c>
      <c r="E415" s="51"/>
      <c r="F415" s="51"/>
      <c r="G415" s="51"/>
      <c r="H415" s="51">
        <v>9.9</v>
      </c>
      <c r="I415" s="51">
        <f t="shared" si="31"/>
        <v>9.9</v>
      </c>
      <c r="J415" s="51"/>
      <c r="K415" s="51"/>
      <c r="L415" s="51">
        <f t="shared" si="33"/>
        <v>9.9</v>
      </c>
      <c r="M415" s="51"/>
    </row>
    <row r="416" spans="1:13" s="5" customFormat="1" ht="47.25">
      <c r="A416" s="85"/>
      <c r="B416" s="78"/>
      <c r="C416" s="21" t="s">
        <v>25</v>
      </c>
      <c r="D416" s="45" t="s">
        <v>196</v>
      </c>
      <c r="E416" s="51">
        <v>15921.5</v>
      </c>
      <c r="F416" s="51"/>
      <c r="G416" s="51"/>
      <c r="H416" s="51">
        <v>4723.8</v>
      </c>
      <c r="I416" s="51">
        <f t="shared" si="31"/>
        <v>4723.8</v>
      </c>
      <c r="J416" s="51"/>
      <c r="K416" s="51"/>
      <c r="L416" s="51">
        <f t="shared" si="33"/>
        <v>-11197.7</v>
      </c>
      <c r="M416" s="51">
        <f t="shared" si="34"/>
        <v>29.669315077097007</v>
      </c>
    </row>
    <row r="417" spans="1:13" s="5" customFormat="1" ht="15.75">
      <c r="A417" s="85"/>
      <c r="B417" s="78"/>
      <c r="C417" s="21" t="s">
        <v>28</v>
      </c>
      <c r="D417" s="45" t="s">
        <v>29</v>
      </c>
      <c r="E417" s="34">
        <v>59141.8</v>
      </c>
      <c r="F417" s="34">
        <v>132007.3</v>
      </c>
      <c r="G417" s="34">
        <v>81841.1</v>
      </c>
      <c r="H417" s="34">
        <v>81841.1</v>
      </c>
      <c r="I417" s="34">
        <f t="shared" si="31"/>
        <v>0</v>
      </c>
      <c r="J417" s="34">
        <f>H417/G417*100</f>
        <v>100</v>
      </c>
      <c r="K417" s="34">
        <f t="shared" si="32"/>
        <v>61.99740468898312</v>
      </c>
      <c r="L417" s="34">
        <f t="shared" si="33"/>
        <v>22699.300000000003</v>
      </c>
      <c r="M417" s="34">
        <f t="shared" si="34"/>
        <v>138.3811449769875</v>
      </c>
    </row>
    <row r="418" spans="1:13" s="5" customFormat="1" ht="15.75">
      <c r="A418" s="85"/>
      <c r="B418" s="78"/>
      <c r="C418" s="21" t="s">
        <v>30</v>
      </c>
      <c r="D418" s="45" t="s">
        <v>31</v>
      </c>
      <c r="E418" s="51">
        <v>35015.5</v>
      </c>
      <c r="F418" s="69">
        <v>504961.8</v>
      </c>
      <c r="G418" s="51">
        <v>436142.9</v>
      </c>
      <c r="H418" s="51">
        <v>54457</v>
      </c>
      <c r="I418" s="51">
        <f t="shared" si="31"/>
        <v>-381685.9</v>
      </c>
      <c r="J418" s="51">
        <f>H418/G418*100</f>
        <v>12.48604528469912</v>
      </c>
      <c r="K418" s="51">
        <f t="shared" si="32"/>
        <v>10.784380125387703</v>
      </c>
      <c r="L418" s="51">
        <f t="shared" si="33"/>
        <v>19441.5</v>
      </c>
      <c r="M418" s="51">
        <f t="shared" si="34"/>
        <v>155.5225542973826</v>
      </c>
    </row>
    <row r="419" spans="1:13" s="5" customFormat="1" ht="15.75">
      <c r="A419" s="85"/>
      <c r="B419" s="78"/>
      <c r="C419" s="21" t="s">
        <v>48</v>
      </c>
      <c r="D419" s="46" t="s">
        <v>49</v>
      </c>
      <c r="E419" s="51">
        <v>2440</v>
      </c>
      <c r="F419" s="51">
        <v>27110</v>
      </c>
      <c r="G419" s="51">
        <v>27110</v>
      </c>
      <c r="H419" s="51">
        <v>27110</v>
      </c>
      <c r="I419" s="51">
        <f t="shared" si="31"/>
        <v>0</v>
      </c>
      <c r="J419" s="51">
        <f>H419/G419*100</f>
        <v>100</v>
      </c>
      <c r="K419" s="51">
        <f t="shared" si="32"/>
        <v>100</v>
      </c>
      <c r="L419" s="51">
        <f t="shared" si="33"/>
        <v>24670</v>
      </c>
      <c r="M419" s="51">
        <f t="shared" si="34"/>
        <v>1111.065573770492</v>
      </c>
    </row>
    <row r="420" spans="1:13" s="5" customFormat="1" ht="15.75">
      <c r="A420" s="85"/>
      <c r="B420" s="78"/>
      <c r="C420" s="21" t="s">
        <v>32</v>
      </c>
      <c r="D420" s="45" t="s">
        <v>27</v>
      </c>
      <c r="E420" s="51">
        <v>-39572.2</v>
      </c>
      <c r="F420" s="51"/>
      <c r="G420" s="51"/>
      <c r="H420" s="51">
        <v>-31755.9</v>
      </c>
      <c r="I420" s="51">
        <f t="shared" si="31"/>
        <v>-31755.9</v>
      </c>
      <c r="J420" s="51"/>
      <c r="K420" s="51"/>
      <c r="L420" s="51">
        <f t="shared" si="33"/>
        <v>7816.299999999996</v>
      </c>
      <c r="M420" s="51">
        <f t="shared" si="34"/>
        <v>80.24800238551308</v>
      </c>
    </row>
    <row r="421" spans="1:13" s="5" customFormat="1" ht="31.5">
      <c r="A421" s="85"/>
      <c r="B421" s="78"/>
      <c r="C421" s="23"/>
      <c r="D421" s="3" t="s">
        <v>37</v>
      </c>
      <c r="E421" s="6">
        <f>E422-E420</f>
        <v>136029.4</v>
      </c>
      <c r="F421" s="6">
        <f>F422-F420</f>
        <v>704981.3</v>
      </c>
      <c r="G421" s="6">
        <f>G422-G420</f>
        <v>564777.3</v>
      </c>
      <c r="H421" s="6">
        <f>H422-H420</f>
        <v>189526</v>
      </c>
      <c r="I421" s="6">
        <f t="shared" si="31"/>
        <v>-375251.30000000005</v>
      </c>
      <c r="J421" s="6">
        <f>H421/G421*100</f>
        <v>33.55765183905231</v>
      </c>
      <c r="K421" s="6">
        <f t="shared" si="32"/>
        <v>26.88383365629698</v>
      </c>
      <c r="L421" s="6">
        <f t="shared" si="33"/>
        <v>53496.600000000006</v>
      </c>
      <c r="M421" s="6">
        <f t="shared" si="34"/>
        <v>139.32723367154455</v>
      </c>
    </row>
    <row r="422" spans="1:13" s="5" customFormat="1" ht="15.75">
      <c r="A422" s="84"/>
      <c r="B422" s="79"/>
      <c r="C422" s="17"/>
      <c r="D422" s="3" t="s">
        <v>56</v>
      </c>
      <c r="E422" s="6">
        <f>SUM(E409:E412,E415:E420)</f>
        <v>96457.2</v>
      </c>
      <c r="F422" s="6">
        <f>SUM(F409:F412,F415:F420)</f>
        <v>704981.3</v>
      </c>
      <c r="G422" s="6">
        <f>SUM(G409:G412,G415:G420)</f>
        <v>564777.3</v>
      </c>
      <c r="H422" s="6">
        <f>SUM(H409:H412,H415:H420)</f>
        <v>157770.1</v>
      </c>
      <c r="I422" s="6">
        <f t="shared" si="31"/>
        <v>-407007.20000000007</v>
      </c>
      <c r="J422" s="6">
        <f>H422/G422*100</f>
        <v>27.93492231362698</v>
      </c>
      <c r="K422" s="6">
        <f t="shared" si="32"/>
        <v>22.3793311964445</v>
      </c>
      <c r="L422" s="6">
        <f t="shared" si="33"/>
        <v>61312.90000000001</v>
      </c>
      <c r="M422" s="6">
        <f t="shared" si="34"/>
        <v>163.56487644260875</v>
      </c>
    </row>
    <row r="423" spans="1:13" ht="63">
      <c r="A423" s="83" t="s">
        <v>153</v>
      </c>
      <c r="B423" s="77" t="s">
        <v>154</v>
      </c>
      <c r="C423" s="65" t="s">
        <v>223</v>
      </c>
      <c r="D423" s="43" t="s">
        <v>9</v>
      </c>
      <c r="E423" s="34">
        <v>187867.5</v>
      </c>
      <c r="F423" s="34">
        <v>430490.2</v>
      </c>
      <c r="G423" s="34">
        <v>191472.7</v>
      </c>
      <c r="H423" s="34">
        <v>225603.5</v>
      </c>
      <c r="I423" s="34">
        <f t="shared" si="31"/>
        <v>34130.79999999999</v>
      </c>
      <c r="J423" s="34">
        <f>H423/G423*100</f>
        <v>117.82541323123348</v>
      </c>
      <c r="K423" s="34">
        <f t="shared" si="32"/>
        <v>52.40618717917388</v>
      </c>
      <c r="L423" s="34">
        <f t="shared" si="33"/>
        <v>37736</v>
      </c>
      <c r="M423" s="34">
        <f t="shared" si="34"/>
        <v>120.08649713228738</v>
      </c>
    </row>
    <row r="424" spans="1:13" ht="31.5">
      <c r="A424" s="85"/>
      <c r="B424" s="78"/>
      <c r="C424" s="21" t="s">
        <v>155</v>
      </c>
      <c r="D424" s="45" t="s">
        <v>156</v>
      </c>
      <c r="E424" s="34">
        <v>10312.2</v>
      </c>
      <c r="F424" s="34">
        <v>52514.3</v>
      </c>
      <c r="G424" s="34">
        <v>13013</v>
      </c>
      <c r="H424" s="34">
        <v>16508.8</v>
      </c>
      <c r="I424" s="34">
        <f t="shared" si="31"/>
        <v>3495.7999999999993</v>
      </c>
      <c r="J424" s="34">
        <f>H424/G424*100</f>
        <v>126.86390532544378</v>
      </c>
      <c r="K424" s="34">
        <f t="shared" si="32"/>
        <v>31.43677055582955</v>
      </c>
      <c r="L424" s="34">
        <f t="shared" si="33"/>
        <v>6196.5999999999985</v>
      </c>
      <c r="M424" s="34">
        <f t="shared" si="34"/>
        <v>160.08999049669322</v>
      </c>
    </row>
    <row r="425" spans="1:13" ht="31.5">
      <c r="A425" s="85"/>
      <c r="B425" s="78"/>
      <c r="C425" s="21" t="s">
        <v>16</v>
      </c>
      <c r="D425" s="32" t="s">
        <v>17</v>
      </c>
      <c r="E425" s="55">
        <v>29.5</v>
      </c>
      <c r="F425" s="34"/>
      <c r="G425" s="34"/>
      <c r="H425" s="34"/>
      <c r="I425" s="34">
        <f t="shared" si="31"/>
        <v>0</v>
      </c>
      <c r="J425" s="34"/>
      <c r="K425" s="34"/>
      <c r="L425" s="34">
        <f t="shared" si="33"/>
        <v>-29.5</v>
      </c>
      <c r="M425" s="34">
        <f t="shared" si="34"/>
        <v>0</v>
      </c>
    </row>
    <row r="426" spans="1:13" ht="47.25">
      <c r="A426" s="85"/>
      <c r="B426" s="78"/>
      <c r="C426" s="65" t="s">
        <v>230</v>
      </c>
      <c r="D426" s="46" t="s">
        <v>18</v>
      </c>
      <c r="E426" s="34">
        <v>26392.7</v>
      </c>
      <c r="F426" s="34">
        <v>227314.4</v>
      </c>
      <c r="G426" s="34">
        <v>61192.2</v>
      </c>
      <c r="H426" s="34">
        <v>157542.3</v>
      </c>
      <c r="I426" s="34">
        <f t="shared" si="31"/>
        <v>96350.09999999999</v>
      </c>
      <c r="J426" s="34">
        <f>H426/G426*100</f>
        <v>257.4548716993342</v>
      </c>
      <c r="K426" s="34">
        <f t="shared" si="32"/>
        <v>69.30590406942983</v>
      </c>
      <c r="L426" s="34">
        <f t="shared" si="33"/>
        <v>131149.59999999998</v>
      </c>
      <c r="M426" s="34">
        <f t="shared" si="34"/>
        <v>596.9161927351123</v>
      </c>
    </row>
    <row r="427" spans="1:13" ht="63">
      <c r="A427" s="85"/>
      <c r="B427" s="78"/>
      <c r="C427" s="20" t="s">
        <v>220</v>
      </c>
      <c r="D427" s="46" t="s">
        <v>221</v>
      </c>
      <c r="E427" s="34"/>
      <c r="F427" s="34"/>
      <c r="G427" s="34"/>
      <c r="H427" s="34">
        <v>770.3</v>
      </c>
      <c r="I427" s="34">
        <f t="shared" si="31"/>
        <v>770.3</v>
      </c>
      <c r="J427" s="34"/>
      <c r="K427" s="34"/>
      <c r="L427" s="34">
        <f t="shared" si="33"/>
        <v>770.3</v>
      </c>
      <c r="M427" s="34"/>
    </row>
    <row r="428" spans="1:13" ht="15.75">
      <c r="A428" s="85"/>
      <c r="B428" s="78"/>
      <c r="C428" s="21" t="s">
        <v>19</v>
      </c>
      <c r="D428" s="45" t="s">
        <v>20</v>
      </c>
      <c r="E428" s="34">
        <f>SUM(E429)</f>
        <v>0</v>
      </c>
      <c r="F428" s="34">
        <f>SUM(F429)</f>
        <v>0</v>
      </c>
      <c r="G428" s="34">
        <f>SUM(G429)</f>
        <v>0</v>
      </c>
      <c r="H428" s="34">
        <f>SUM(H429)</f>
        <v>15</v>
      </c>
      <c r="I428" s="34">
        <f t="shared" si="31"/>
        <v>15</v>
      </c>
      <c r="J428" s="34"/>
      <c r="K428" s="34"/>
      <c r="L428" s="34">
        <f t="shared" si="33"/>
        <v>15</v>
      </c>
      <c r="M428" s="34"/>
    </row>
    <row r="429" spans="1:13" ht="47.25" hidden="1">
      <c r="A429" s="85"/>
      <c r="B429" s="78"/>
      <c r="C429" s="20" t="s">
        <v>21</v>
      </c>
      <c r="D429" s="46" t="s">
        <v>22</v>
      </c>
      <c r="E429" s="34"/>
      <c r="F429" s="34"/>
      <c r="G429" s="34"/>
      <c r="H429" s="34">
        <v>15</v>
      </c>
      <c r="I429" s="34">
        <f t="shared" si="31"/>
        <v>15</v>
      </c>
      <c r="J429" s="34"/>
      <c r="K429" s="34"/>
      <c r="L429" s="34">
        <f t="shared" si="33"/>
        <v>15</v>
      </c>
      <c r="M429" s="34" t="e">
        <f t="shared" si="34"/>
        <v>#DIV/0!</v>
      </c>
    </row>
    <row r="430" spans="1:13" ht="15.75">
      <c r="A430" s="85"/>
      <c r="B430" s="78"/>
      <c r="C430" s="21" t="s">
        <v>23</v>
      </c>
      <c r="D430" s="45" t="s">
        <v>24</v>
      </c>
      <c r="E430" s="34">
        <v>-20.5</v>
      </c>
      <c r="F430" s="34"/>
      <c r="G430" s="34"/>
      <c r="H430" s="34">
        <v>600.7</v>
      </c>
      <c r="I430" s="34">
        <f t="shared" si="31"/>
        <v>600.7</v>
      </c>
      <c r="J430" s="34"/>
      <c r="K430" s="34"/>
      <c r="L430" s="34">
        <f t="shared" si="33"/>
        <v>621.2</v>
      </c>
      <c r="M430" s="34">
        <f t="shared" si="34"/>
        <v>-2930.2439024390246</v>
      </c>
    </row>
    <row r="431" spans="1:13" ht="15.75">
      <c r="A431" s="85"/>
      <c r="B431" s="78"/>
      <c r="C431" s="21" t="s">
        <v>25</v>
      </c>
      <c r="D431" s="45" t="s">
        <v>149</v>
      </c>
      <c r="E431" s="34">
        <v>2.8</v>
      </c>
      <c r="F431" s="34"/>
      <c r="G431" s="34"/>
      <c r="H431" s="34"/>
      <c r="I431" s="34">
        <f t="shared" si="31"/>
        <v>0</v>
      </c>
      <c r="J431" s="34"/>
      <c r="K431" s="34"/>
      <c r="L431" s="34">
        <f t="shared" si="33"/>
        <v>-2.8</v>
      </c>
      <c r="M431" s="34">
        <f t="shared" si="34"/>
        <v>0</v>
      </c>
    </row>
    <row r="432" spans="1:13" ht="15.75" hidden="1">
      <c r="A432" s="85"/>
      <c r="B432" s="78"/>
      <c r="C432" s="21" t="s">
        <v>30</v>
      </c>
      <c r="D432" s="45" t="s">
        <v>31</v>
      </c>
      <c r="E432" s="34"/>
      <c r="F432" s="34"/>
      <c r="G432" s="34"/>
      <c r="H432" s="34"/>
      <c r="I432" s="34">
        <f t="shared" si="31"/>
        <v>0</v>
      </c>
      <c r="J432" s="34" t="e">
        <f>H432/G432*100</f>
        <v>#DIV/0!</v>
      </c>
      <c r="K432" s="34" t="e">
        <f t="shared" si="32"/>
        <v>#DIV/0!</v>
      </c>
      <c r="L432" s="34">
        <f t="shared" si="33"/>
        <v>0</v>
      </c>
      <c r="M432" s="34" t="e">
        <f t="shared" si="34"/>
        <v>#DIV/0!</v>
      </c>
    </row>
    <row r="433" spans="1:13" s="5" customFormat="1" ht="15.75">
      <c r="A433" s="85"/>
      <c r="B433" s="78"/>
      <c r="C433" s="22"/>
      <c r="D433" s="3" t="s">
        <v>33</v>
      </c>
      <c r="E433" s="6">
        <f>SUM(E423:E432)-E428</f>
        <v>224584.2</v>
      </c>
      <c r="F433" s="6">
        <f>SUM(F423:F432)-F428</f>
        <v>710318.9</v>
      </c>
      <c r="G433" s="6">
        <f>SUM(G423:G432)-G428</f>
        <v>265677.9</v>
      </c>
      <c r="H433" s="6">
        <f>SUM(H423:H432)-H428</f>
        <v>401040.6</v>
      </c>
      <c r="I433" s="6">
        <f t="shared" si="31"/>
        <v>135362.69999999995</v>
      </c>
      <c r="J433" s="6">
        <f>H433/G433*100</f>
        <v>150.9499284660109</v>
      </c>
      <c r="K433" s="6">
        <f t="shared" si="32"/>
        <v>56.45923260665033</v>
      </c>
      <c r="L433" s="6">
        <f t="shared" si="33"/>
        <v>176456.39999999997</v>
      </c>
      <c r="M433" s="6">
        <f t="shared" si="34"/>
        <v>178.57026451549126</v>
      </c>
    </row>
    <row r="434" spans="1:13" ht="15.75">
      <c r="A434" s="85"/>
      <c r="B434" s="78"/>
      <c r="C434" s="21" t="s">
        <v>157</v>
      </c>
      <c r="D434" s="45" t="s">
        <v>158</v>
      </c>
      <c r="E434" s="34">
        <v>38903.7</v>
      </c>
      <c r="F434" s="34">
        <v>204534.2</v>
      </c>
      <c r="G434" s="34">
        <v>14317.3</v>
      </c>
      <c r="H434" s="34">
        <v>12970.6</v>
      </c>
      <c r="I434" s="34">
        <f t="shared" si="31"/>
        <v>-1346.699999999999</v>
      </c>
      <c r="J434" s="34">
        <f>H434/G434*100</f>
        <v>90.59389689396744</v>
      </c>
      <c r="K434" s="34">
        <f t="shared" si="32"/>
        <v>6.341531147358241</v>
      </c>
      <c r="L434" s="34">
        <f t="shared" si="33"/>
        <v>-25933.1</v>
      </c>
      <c r="M434" s="34">
        <f t="shared" si="34"/>
        <v>33.34027354724615</v>
      </c>
    </row>
    <row r="435" spans="1:13" ht="15.75">
      <c r="A435" s="85"/>
      <c r="B435" s="78"/>
      <c r="C435" s="21" t="s">
        <v>159</v>
      </c>
      <c r="D435" s="45" t="s">
        <v>160</v>
      </c>
      <c r="E435" s="34">
        <v>1545905</v>
      </c>
      <c r="F435" s="34">
        <v>3218580.1</v>
      </c>
      <c r="G435" s="34">
        <v>1514748</v>
      </c>
      <c r="H435" s="34">
        <v>1679895</v>
      </c>
      <c r="I435" s="34">
        <f t="shared" si="31"/>
        <v>165147</v>
      </c>
      <c r="J435" s="34">
        <f>H435/G435*100</f>
        <v>110.90260558191858</v>
      </c>
      <c r="K435" s="34">
        <f t="shared" si="32"/>
        <v>52.193667636235</v>
      </c>
      <c r="L435" s="34">
        <f t="shared" si="33"/>
        <v>133990</v>
      </c>
      <c r="M435" s="34">
        <f t="shared" si="34"/>
        <v>108.66741487995706</v>
      </c>
    </row>
    <row r="436" spans="1:13" ht="15.75">
      <c r="A436" s="85"/>
      <c r="B436" s="78"/>
      <c r="C436" s="21" t="s">
        <v>52</v>
      </c>
      <c r="D436" s="49" t="s">
        <v>53</v>
      </c>
      <c r="E436" s="51">
        <v>272.3</v>
      </c>
      <c r="F436" s="34"/>
      <c r="G436" s="34"/>
      <c r="H436" s="34">
        <v>-97.1</v>
      </c>
      <c r="I436" s="34">
        <f t="shared" si="31"/>
        <v>-97.1</v>
      </c>
      <c r="J436" s="34"/>
      <c r="K436" s="34"/>
      <c r="L436" s="34">
        <f t="shared" si="33"/>
        <v>-369.4</v>
      </c>
      <c r="M436" s="34">
        <f t="shared" si="34"/>
        <v>-35.659199412412775</v>
      </c>
    </row>
    <row r="437" spans="1:13" ht="63" hidden="1">
      <c r="A437" s="85"/>
      <c r="B437" s="78"/>
      <c r="C437" s="65" t="s">
        <v>223</v>
      </c>
      <c r="D437" s="43" t="s">
        <v>9</v>
      </c>
      <c r="E437" s="51"/>
      <c r="F437" s="34"/>
      <c r="G437" s="34"/>
      <c r="H437" s="34"/>
      <c r="I437" s="34">
        <f t="shared" si="31"/>
        <v>0</v>
      </c>
      <c r="J437" s="34" t="e">
        <f>H437/G437*100</f>
        <v>#DIV/0!</v>
      </c>
      <c r="K437" s="34" t="e">
        <f t="shared" si="32"/>
        <v>#DIV/0!</v>
      </c>
      <c r="L437" s="34">
        <f t="shared" si="33"/>
        <v>0</v>
      </c>
      <c r="M437" s="34" t="e">
        <f t="shared" si="34"/>
        <v>#DIV/0!</v>
      </c>
    </row>
    <row r="438" spans="1:13" ht="15.75">
      <c r="A438" s="85"/>
      <c r="B438" s="78"/>
      <c r="C438" s="21" t="s">
        <v>19</v>
      </c>
      <c r="D438" s="45" t="s">
        <v>20</v>
      </c>
      <c r="E438" s="34">
        <f>E439</f>
        <v>352.4</v>
      </c>
      <c r="F438" s="34">
        <f>F439</f>
        <v>660</v>
      </c>
      <c r="G438" s="34">
        <f>G439</f>
        <v>331.4</v>
      </c>
      <c r="H438" s="34">
        <f>H439</f>
        <v>479.1</v>
      </c>
      <c r="I438" s="34">
        <f t="shared" si="31"/>
        <v>147.70000000000005</v>
      </c>
      <c r="J438" s="34">
        <f>H438/G438*100</f>
        <v>144.56849728424865</v>
      </c>
      <c r="K438" s="34">
        <f t="shared" si="32"/>
        <v>72.5909090909091</v>
      </c>
      <c r="L438" s="34">
        <f t="shared" si="33"/>
        <v>126.70000000000005</v>
      </c>
      <c r="M438" s="34">
        <f t="shared" si="34"/>
        <v>135.9534619750284</v>
      </c>
    </row>
    <row r="439" spans="1:13" ht="31.5" hidden="1">
      <c r="A439" s="85"/>
      <c r="B439" s="78"/>
      <c r="C439" s="20" t="s">
        <v>161</v>
      </c>
      <c r="D439" s="46" t="s">
        <v>162</v>
      </c>
      <c r="E439" s="34">
        <v>352.4</v>
      </c>
      <c r="F439" s="34">
        <v>660</v>
      </c>
      <c r="G439" s="34">
        <v>331.4</v>
      </c>
      <c r="H439" s="34">
        <v>479.1</v>
      </c>
      <c r="I439" s="34">
        <f t="shared" si="31"/>
        <v>147.70000000000005</v>
      </c>
      <c r="J439" s="34">
        <f>H439/G439*100</f>
        <v>144.56849728424865</v>
      </c>
      <c r="K439" s="34">
        <f t="shared" si="32"/>
        <v>72.5909090909091</v>
      </c>
      <c r="L439" s="34">
        <f t="shared" si="33"/>
        <v>126.70000000000005</v>
      </c>
      <c r="M439" s="34">
        <f t="shared" si="34"/>
        <v>135.9534619750284</v>
      </c>
    </row>
    <row r="440" spans="1:13" s="5" customFormat="1" ht="15.75">
      <c r="A440" s="85"/>
      <c r="B440" s="78"/>
      <c r="C440" s="22"/>
      <c r="D440" s="3" t="s">
        <v>36</v>
      </c>
      <c r="E440" s="6">
        <f>SUM(E434:E438)</f>
        <v>1585433.4</v>
      </c>
      <c r="F440" s="6">
        <f>SUM(F434:F438)</f>
        <v>3423774.3000000003</v>
      </c>
      <c r="G440" s="6">
        <f>SUM(G434:G438)</f>
        <v>1529396.7</v>
      </c>
      <c r="H440" s="6">
        <f>SUM(H434:H438)</f>
        <v>1693247.6</v>
      </c>
      <c r="I440" s="6">
        <f t="shared" si="31"/>
        <v>163850.90000000014</v>
      </c>
      <c r="J440" s="6">
        <f>H440/G440*100</f>
        <v>110.71343360424409</v>
      </c>
      <c r="K440" s="6">
        <f t="shared" si="32"/>
        <v>49.455584732907184</v>
      </c>
      <c r="L440" s="6">
        <f t="shared" si="33"/>
        <v>107814.20000000019</v>
      </c>
      <c r="M440" s="6">
        <f t="shared" si="34"/>
        <v>106.80029826544593</v>
      </c>
    </row>
    <row r="441" spans="1:13" s="5" customFormat="1" ht="18" customHeight="1">
      <c r="A441" s="84"/>
      <c r="B441" s="79"/>
      <c r="C441" s="22"/>
      <c r="D441" s="3" t="s">
        <v>56</v>
      </c>
      <c r="E441" s="6">
        <f>E433+E440</f>
        <v>1810017.5999999999</v>
      </c>
      <c r="F441" s="6">
        <f>F433+F440</f>
        <v>4134093.2</v>
      </c>
      <c r="G441" s="6">
        <f>G433+G440</f>
        <v>1795074.6</v>
      </c>
      <c r="H441" s="6">
        <f>H433+H440</f>
        <v>2094288.2000000002</v>
      </c>
      <c r="I441" s="6">
        <f t="shared" si="31"/>
        <v>299213.6000000001</v>
      </c>
      <c r="J441" s="6">
        <f>H441/G441*100</f>
        <v>116.66858859236268</v>
      </c>
      <c r="K441" s="6">
        <f t="shared" si="32"/>
        <v>50.65894982725595</v>
      </c>
      <c r="L441" s="6">
        <f t="shared" si="33"/>
        <v>284270.6000000003</v>
      </c>
      <c r="M441" s="6">
        <f t="shared" si="34"/>
        <v>115.70540529550655</v>
      </c>
    </row>
    <row r="442" spans="1:13" s="5" customFormat="1" ht="15.75" customHeight="1" hidden="1">
      <c r="A442" s="77"/>
      <c r="B442" s="77" t="s">
        <v>163</v>
      </c>
      <c r="C442" s="21" t="s">
        <v>52</v>
      </c>
      <c r="D442" s="49" t="s">
        <v>53</v>
      </c>
      <c r="E442" s="51"/>
      <c r="F442" s="6"/>
      <c r="G442" s="6"/>
      <c r="H442" s="51"/>
      <c r="I442" s="51">
        <f aca="true" t="shared" si="35" ref="I442:I450">H442-G442</f>
        <v>0</v>
      </c>
      <c r="J442" s="51" t="e">
        <f aca="true" t="shared" si="36" ref="J442:J450">H442/G442*100</f>
        <v>#DIV/0!</v>
      </c>
      <c r="K442" s="51" t="e">
        <f aca="true" t="shared" si="37" ref="K442:K450">H442/F442*100</f>
        <v>#DIV/0!</v>
      </c>
      <c r="L442" s="51">
        <f aca="true" t="shared" si="38" ref="L442:L450">H442-E442</f>
        <v>0</v>
      </c>
      <c r="M442" s="51" t="e">
        <f aca="true" t="shared" si="39" ref="M442:M450">H442/E442*100</f>
        <v>#DIV/0!</v>
      </c>
    </row>
    <row r="443" spans="1:13" s="5" customFormat="1" ht="94.5" hidden="1">
      <c r="A443" s="78"/>
      <c r="B443" s="78"/>
      <c r="C443" s="24" t="s">
        <v>164</v>
      </c>
      <c r="D443" s="50" t="s">
        <v>165</v>
      </c>
      <c r="E443" s="34"/>
      <c r="F443" s="34"/>
      <c r="G443" s="34"/>
      <c r="H443" s="34"/>
      <c r="I443" s="34">
        <f t="shared" si="35"/>
        <v>0</v>
      </c>
      <c r="J443" s="34" t="e">
        <f t="shared" si="36"/>
        <v>#DIV/0!</v>
      </c>
      <c r="K443" s="34" t="e">
        <f t="shared" si="37"/>
        <v>#DIV/0!</v>
      </c>
      <c r="L443" s="34">
        <f t="shared" si="38"/>
        <v>0</v>
      </c>
      <c r="M443" s="34" t="e">
        <f t="shared" si="39"/>
        <v>#DIV/0!</v>
      </c>
    </row>
    <row r="444" spans="1:13" s="5" customFormat="1" ht="78.75" hidden="1">
      <c r="A444" s="78"/>
      <c r="B444" s="78"/>
      <c r="C444" s="26" t="s">
        <v>166</v>
      </c>
      <c r="D444" s="50" t="s">
        <v>167</v>
      </c>
      <c r="E444" s="34"/>
      <c r="F444" s="34"/>
      <c r="G444" s="34"/>
      <c r="H444" s="34"/>
      <c r="I444" s="34">
        <f t="shared" si="35"/>
        <v>0</v>
      </c>
      <c r="J444" s="34" t="e">
        <f t="shared" si="36"/>
        <v>#DIV/0!</v>
      </c>
      <c r="K444" s="34" t="e">
        <f t="shared" si="37"/>
        <v>#DIV/0!</v>
      </c>
      <c r="L444" s="34">
        <f t="shared" si="38"/>
        <v>0</v>
      </c>
      <c r="M444" s="34" t="e">
        <f t="shared" si="39"/>
        <v>#DIV/0!</v>
      </c>
    </row>
    <row r="445" spans="1:13" ht="15.75" hidden="1">
      <c r="A445" s="78"/>
      <c r="B445" s="78"/>
      <c r="C445" s="21" t="s">
        <v>19</v>
      </c>
      <c r="D445" s="45" t="s">
        <v>20</v>
      </c>
      <c r="E445" s="34">
        <f>SUM(E446:E446)</f>
        <v>0</v>
      </c>
      <c r="F445" s="34">
        <f>SUM(F446:F446)</f>
        <v>0</v>
      </c>
      <c r="G445" s="34">
        <f>SUM(G446:G446)</f>
        <v>0</v>
      </c>
      <c r="H445" s="34">
        <f>SUM(H446:H446)</f>
        <v>0</v>
      </c>
      <c r="I445" s="34">
        <f t="shared" si="35"/>
        <v>0</v>
      </c>
      <c r="J445" s="34" t="e">
        <f t="shared" si="36"/>
        <v>#DIV/0!</v>
      </c>
      <c r="K445" s="34" t="e">
        <f t="shared" si="37"/>
        <v>#DIV/0!</v>
      </c>
      <c r="L445" s="34">
        <f t="shared" si="38"/>
        <v>0</v>
      </c>
      <c r="M445" s="34" t="e">
        <f t="shared" si="39"/>
        <v>#DIV/0!</v>
      </c>
    </row>
    <row r="446" spans="1:13" ht="63" hidden="1">
      <c r="A446" s="78"/>
      <c r="B446" s="78"/>
      <c r="C446" s="21" t="s">
        <v>54</v>
      </c>
      <c r="D446" s="48" t="s">
        <v>55</v>
      </c>
      <c r="E446" s="34"/>
      <c r="F446" s="34"/>
      <c r="G446" s="34"/>
      <c r="H446" s="34"/>
      <c r="I446" s="34">
        <f t="shared" si="35"/>
        <v>0</v>
      </c>
      <c r="J446" s="34" t="e">
        <f t="shared" si="36"/>
        <v>#DIV/0!</v>
      </c>
      <c r="K446" s="34" t="e">
        <f t="shared" si="37"/>
        <v>#DIV/0!</v>
      </c>
      <c r="L446" s="34">
        <f t="shared" si="38"/>
        <v>0</v>
      </c>
      <c r="M446" s="34" t="e">
        <f t="shared" si="39"/>
        <v>#DIV/0!</v>
      </c>
    </row>
    <row r="447" spans="1:13" ht="15.75" hidden="1">
      <c r="A447" s="78"/>
      <c r="B447" s="78"/>
      <c r="C447" s="21" t="s">
        <v>28</v>
      </c>
      <c r="D447" s="45" t="s">
        <v>29</v>
      </c>
      <c r="E447" s="34"/>
      <c r="F447" s="34"/>
      <c r="G447" s="34"/>
      <c r="H447" s="34"/>
      <c r="I447" s="34">
        <f t="shared" si="35"/>
        <v>0</v>
      </c>
      <c r="J447" s="34" t="e">
        <f t="shared" si="36"/>
        <v>#DIV/0!</v>
      </c>
      <c r="K447" s="34" t="e">
        <f t="shared" si="37"/>
        <v>#DIV/0!</v>
      </c>
      <c r="L447" s="34">
        <f t="shared" si="38"/>
        <v>0</v>
      </c>
      <c r="M447" s="34" t="e">
        <f t="shared" si="39"/>
        <v>#DIV/0!</v>
      </c>
    </row>
    <row r="448" spans="1:13" ht="15.75" hidden="1">
      <c r="A448" s="78"/>
      <c r="B448" s="78"/>
      <c r="C448" s="21" t="s">
        <v>30</v>
      </c>
      <c r="D448" s="45" t="s">
        <v>31</v>
      </c>
      <c r="E448" s="34"/>
      <c r="F448" s="34"/>
      <c r="G448" s="34"/>
      <c r="H448" s="34"/>
      <c r="I448" s="34">
        <f t="shared" si="35"/>
        <v>0</v>
      </c>
      <c r="J448" s="34" t="e">
        <f t="shared" si="36"/>
        <v>#DIV/0!</v>
      </c>
      <c r="K448" s="34" t="e">
        <f t="shared" si="37"/>
        <v>#DIV/0!</v>
      </c>
      <c r="L448" s="34">
        <f t="shared" si="38"/>
        <v>0</v>
      </c>
      <c r="M448" s="34" t="e">
        <f t="shared" si="39"/>
        <v>#DIV/0!</v>
      </c>
    </row>
    <row r="449" spans="1:13" ht="15.75" hidden="1">
      <c r="A449" s="78"/>
      <c r="B449" s="78"/>
      <c r="C449" s="21" t="s">
        <v>48</v>
      </c>
      <c r="D449" s="46" t="s">
        <v>49</v>
      </c>
      <c r="E449" s="34"/>
      <c r="F449" s="34"/>
      <c r="G449" s="34"/>
      <c r="H449" s="34"/>
      <c r="I449" s="34">
        <f t="shared" si="35"/>
        <v>0</v>
      </c>
      <c r="J449" s="34" t="e">
        <f t="shared" si="36"/>
        <v>#DIV/0!</v>
      </c>
      <c r="K449" s="34" t="e">
        <f t="shared" si="37"/>
        <v>#DIV/0!</v>
      </c>
      <c r="L449" s="34">
        <f t="shared" si="38"/>
        <v>0</v>
      </c>
      <c r="M449" s="34" t="e">
        <f t="shared" si="39"/>
        <v>#DIV/0!</v>
      </c>
    </row>
    <row r="450" spans="1:13" s="5" customFormat="1" ht="15.75" hidden="1">
      <c r="A450" s="79"/>
      <c r="B450" s="79"/>
      <c r="C450" s="22"/>
      <c r="D450" s="3" t="s">
        <v>168</v>
      </c>
      <c r="E450" s="6">
        <f>SUM(E442:E445,E447:E449)</f>
        <v>0</v>
      </c>
      <c r="F450" s="6">
        <f>SUM(F442:F445,F447:F449)</f>
        <v>0</v>
      </c>
      <c r="G450" s="6">
        <f>SUM(G442:G445,G447:G449)</f>
        <v>0</v>
      </c>
      <c r="H450" s="6">
        <f>SUM(H442:H445,H447:H449)</f>
        <v>0</v>
      </c>
      <c r="I450" s="6">
        <f t="shared" si="35"/>
        <v>0</v>
      </c>
      <c r="J450" s="6" t="e">
        <f t="shared" si="36"/>
        <v>#DIV/0!</v>
      </c>
      <c r="K450" s="6" t="e">
        <f t="shared" si="37"/>
        <v>#DIV/0!</v>
      </c>
      <c r="L450" s="6">
        <f t="shared" si="38"/>
        <v>0</v>
      </c>
      <c r="M450" s="6" t="e">
        <f t="shared" si="39"/>
        <v>#DIV/0!</v>
      </c>
    </row>
    <row r="451" spans="1:13" s="5" customFormat="1" ht="15.75">
      <c r="A451" s="80"/>
      <c r="B451" s="80"/>
      <c r="C451" s="102"/>
      <c r="D451" s="3"/>
      <c r="E451" s="6"/>
      <c r="F451" s="6"/>
      <c r="G451" s="6"/>
      <c r="H451" s="6"/>
      <c r="I451" s="6"/>
      <c r="J451" s="6"/>
      <c r="K451" s="6"/>
      <c r="L451" s="6"/>
      <c r="M451" s="6"/>
    </row>
    <row r="452" spans="1:13" s="5" customFormat="1" ht="18" customHeight="1">
      <c r="A452" s="81"/>
      <c r="B452" s="81"/>
      <c r="C452" s="103"/>
      <c r="D452" s="3" t="s">
        <v>169</v>
      </c>
      <c r="E452" s="6">
        <f>E467+E482</f>
        <v>5899447.955555556</v>
      </c>
      <c r="F452" s="6">
        <f>F467+F482</f>
        <v>14327211.4</v>
      </c>
      <c r="G452" s="6">
        <f>G467+G482</f>
        <v>6183028.199999999</v>
      </c>
      <c r="H452" s="6">
        <f>H467+H482</f>
        <v>6611838.800000001</v>
      </c>
      <c r="I452" s="6">
        <f>H452-G452</f>
        <v>428810.6000000015</v>
      </c>
      <c r="J452" s="6">
        <f>H452/G452*100</f>
        <v>106.93528455846281</v>
      </c>
      <c r="K452" s="6">
        <f>H452/F452*100</f>
        <v>46.1488186040167</v>
      </c>
      <c r="L452" s="6">
        <f>H452-E452</f>
        <v>712390.8444444444</v>
      </c>
      <c r="M452" s="6">
        <f>H452/E452*100</f>
        <v>112.07555096360467</v>
      </c>
    </row>
    <row r="453" spans="1:13" s="5" customFormat="1" ht="15.75">
      <c r="A453" s="81"/>
      <c r="B453" s="81"/>
      <c r="C453" s="103"/>
      <c r="D453" s="8"/>
      <c r="E453" s="6"/>
      <c r="F453" s="6"/>
      <c r="G453" s="6"/>
      <c r="H453" s="6"/>
      <c r="I453" s="6"/>
      <c r="J453" s="6"/>
      <c r="K453" s="6"/>
      <c r="L453" s="6"/>
      <c r="M453" s="6"/>
    </row>
    <row r="454" spans="1:13" s="5" customFormat="1" ht="34.5" customHeight="1">
      <c r="A454" s="81"/>
      <c r="B454" s="81"/>
      <c r="C454" s="103"/>
      <c r="D454" s="8" t="s">
        <v>170</v>
      </c>
      <c r="E454" s="6">
        <f>E456-E537</f>
        <v>7782274.155555556</v>
      </c>
      <c r="F454" s="6">
        <f>F456-F537</f>
        <v>21963963.2</v>
      </c>
      <c r="G454" s="6">
        <f>G456-G537</f>
        <v>9735684.4</v>
      </c>
      <c r="H454" s="6">
        <f>H456-H537</f>
        <v>9876729.799999999</v>
      </c>
      <c r="I454" s="6">
        <f>H454-G454</f>
        <v>141045.3999999985</v>
      </c>
      <c r="J454" s="6">
        <f>H454/G454*100</f>
        <v>101.44874663357</v>
      </c>
      <c r="K454" s="6">
        <f>H454/F454*100</f>
        <v>44.96788539510938</v>
      </c>
      <c r="L454" s="6">
        <f>H454-E454</f>
        <v>2094455.6444444433</v>
      </c>
      <c r="M454" s="6">
        <f>H454/E454*100</f>
        <v>126.91315677884809</v>
      </c>
    </row>
    <row r="455" spans="1:13" s="5" customFormat="1" ht="15.75">
      <c r="A455" s="81"/>
      <c r="B455" s="81"/>
      <c r="C455" s="103"/>
      <c r="D455" s="8"/>
      <c r="E455" s="6"/>
      <c r="F455" s="6"/>
      <c r="G455" s="6"/>
      <c r="H455" s="6"/>
      <c r="I455" s="6"/>
      <c r="J455" s="6"/>
      <c r="K455" s="6"/>
      <c r="L455" s="6"/>
      <c r="M455" s="6"/>
    </row>
    <row r="456" spans="1:13" s="5" customFormat="1" ht="19.5" customHeight="1">
      <c r="A456" s="82"/>
      <c r="B456" s="82"/>
      <c r="C456" s="104"/>
      <c r="D456" s="8" t="s">
        <v>189</v>
      </c>
      <c r="E456" s="9">
        <f>E30+E54+E70+E91+E109+E128+E133+E148+E160+E173+E185+E198+E211+E222+E235+E247+E265+E278+E291+E308+E323+E332+E353+E372+E383+E398+E404+E408+E422+E441+E450</f>
        <v>7685058.855555556</v>
      </c>
      <c r="F456" s="9">
        <f>F30+F54+F70+F91+F109+F128+F133+F148+F160+F173+F185+F198+F211+F222+F235+F247+F265+F278+F291+F308+F323+F332+F353+F372+F383+F398+F404+F408+F422+F441+F450</f>
        <v>21963963.2</v>
      </c>
      <c r="G456" s="9">
        <f>G30+G54+G70+G91+G109+G128+G133+G148+G160+G173+G185+G198+G211+G222+G235+G247+G265+G278+G291+G308+G323+G332+G353+G372+G383+G398+G404+G408+G422+G441+G450</f>
        <v>9735684.4</v>
      </c>
      <c r="H456" s="9">
        <f>H30+H54+H70+H91+H109+H128+H133+H148+H160+H173+H185+H198+H211+H222+H235+H247+H265+H278+H291+H308+H323+H332+H353+H372+H383+H398+H404+H408+H422+H441+H450</f>
        <v>9739665.2</v>
      </c>
      <c r="I456" s="9">
        <f>H456-G456</f>
        <v>3980.7999999988824</v>
      </c>
      <c r="J456" s="9">
        <f>H456/G456*100</f>
        <v>100.04088875354257</v>
      </c>
      <c r="K456" s="9">
        <f>H456/F456*100</f>
        <v>44.34384228070461</v>
      </c>
      <c r="L456" s="9">
        <f>H456-E456</f>
        <v>2054606.3444444435</v>
      </c>
      <c r="M456" s="9">
        <f>H456/E456*100</f>
        <v>126.73507624420029</v>
      </c>
    </row>
    <row r="457" spans="1:13" s="5" customFormat="1" ht="34.5" customHeight="1">
      <c r="A457" s="30"/>
      <c r="B457" s="30"/>
      <c r="C457" s="23"/>
      <c r="D457" s="3" t="s">
        <v>171</v>
      </c>
      <c r="E457" s="9">
        <f>E459</f>
        <v>0</v>
      </c>
      <c r="F457" s="9">
        <f>F459</f>
        <v>0</v>
      </c>
      <c r="G457" s="9">
        <f>G459</f>
        <v>0</v>
      </c>
      <c r="H457" s="9">
        <f>H459</f>
        <v>13000</v>
      </c>
      <c r="I457" s="9">
        <f>H457-G457</f>
        <v>13000</v>
      </c>
      <c r="J457" s="9"/>
      <c r="K457" s="9"/>
      <c r="L457" s="9">
        <f>H457-E457</f>
        <v>13000</v>
      </c>
      <c r="M457" s="9"/>
    </row>
    <row r="458" spans="1:13" ht="31.5" customHeight="1">
      <c r="A458" s="83" t="s">
        <v>4</v>
      </c>
      <c r="B458" s="77" t="s">
        <v>5</v>
      </c>
      <c r="C458" s="20" t="s">
        <v>172</v>
      </c>
      <c r="D458" s="46" t="s">
        <v>173</v>
      </c>
      <c r="E458" s="54"/>
      <c r="F458" s="54"/>
      <c r="G458" s="54"/>
      <c r="H458" s="54">
        <v>13000</v>
      </c>
      <c r="I458" s="54">
        <f>H458-G458</f>
        <v>13000</v>
      </c>
      <c r="J458" s="54"/>
      <c r="K458" s="54"/>
      <c r="L458" s="54">
        <f>H458-E458</f>
        <v>13000</v>
      </c>
      <c r="M458" s="54"/>
    </row>
    <row r="459" spans="1:13" s="5" customFormat="1" ht="18.75" customHeight="1">
      <c r="A459" s="84"/>
      <c r="B459" s="79"/>
      <c r="C459" s="23"/>
      <c r="D459" s="3" t="s">
        <v>168</v>
      </c>
      <c r="E459" s="9">
        <f>SUM(E458:E458)</f>
        <v>0</v>
      </c>
      <c r="F459" s="9">
        <f>SUM(F458:F458)</f>
        <v>0</v>
      </c>
      <c r="G459" s="9">
        <f>SUM(G458:G458)</f>
        <v>0</v>
      </c>
      <c r="H459" s="9">
        <f>SUM(H458:H458)</f>
        <v>13000</v>
      </c>
      <c r="I459" s="9">
        <f>H459-G459</f>
        <v>13000</v>
      </c>
      <c r="J459" s="9"/>
      <c r="K459" s="9"/>
      <c r="L459" s="9">
        <f>H459-E459</f>
        <v>13000</v>
      </c>
      <c r="M459" s="9"/>
    </row>
    <row r="460" spans="1:11" ht="13.5" customHeight="1">
      <c r="A460" s="10"/>
      <c r="B460" s="10"/>
      <c r="C460" s="27"/>
      <c r="D460" s="2"/>
      <c r="E460" s="56"/>
      <c r="F460" s="56"/>
      <c r="G460" s="56"/>
      <c r="H460" s="56"/>
      <c r="I460" s="57"/>
      <c r="J460" s="57"/>
      <c r="K460" s="57"/>
    </row>
    <row r="461" spans="1:11" ht="13.5" customHeight="1">
      <c r="A461" s="10"/>
      <c r="B461" s="10"/>
      <c r="C461" s="27"/>
      <c r="D461" s="2" t="s">
        <v>174</v>
      </c>
      <c r="E461" s="100"/>
      <c r="F461" s="101"/>
      <c r="G461" s="101"/>
      <c r="H461" s="101"/>
      <c r="I461" s="105"/>
      <c r="J461" s="106"/>
      <c r="K461" s="106"/>
    </row>
    <row r="462" spans="1:11" ht="15.75" hidden="1">
      <c r="A462" s="10"/>
      <c r="B462" s="10"/>
      <c r="C462" s="27"/>
      <c r="D462" s="2"/>
      <c r="E462" s="100"/>
      <c r="F462" s="101"/>
      <c r="G462" s="101"/>
      <c r="H462" s="101"/>
      <c r="I462" s="105"/>
      <c r="J462" s="106"/>
      <c r="K462" s="106"/>
    </row>
    <row r="463" spans="1:11" ht="15.75" customHeight="1" hidden="1">
      <c r="A463" s="107" t="s">
        <v>228</v>
      </c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2:13" ht="15.75">
      <c r="B464" s="1"/>
      <c r="C464" s="1"/>
      <c r="D464" s="1"/>
      <c r="E464" s="11"/>
      <c r="F464" s="11"/>
      <c r="G464" s="11"/>
      <c r="H464" s="11"/>
      <c r="K464" s="39"/>
      <c r="M464" s="39" t="s">
        <v>187</v>
      </c>
    </row>
    <row r="465" spans="1:13" ht="62.25" customHeight="1">
      <c r="A465" s="86" t="s">
        <v>0</v>
      </c>
      <c r="B465" s="91" t="s">
        <v>1</v>
      </c>
      <c r="C465" s="86" t="s">
        <v>2</v>
      </c>
      <c r="D465" s="91" t="s">
        <v>3</v>
      </c>
      <c r="E465" s="94" t="s">
        <v>243</v>
      </c>
      <c r="F465" s="92" t="s">
        <v>197</v>
      </c>
      <c r="G465" s="92" t="s">
        <v>226</v>
      </c>
      <c r="H465" s="92" t="s">
        <v>227</v>
      </c>
      <c r="I465" s="89" t="s">
        <v>235</v>
      </c>
      <c r="J465" s="91" t="s">
        <v>236</v>
      </c>
      <c r="K465" s="96" t="s">
        <v>237</v>
      </c>
      <c r="L465" s="89" t="s">
        <v>238</v>
      </c>
      <c r="M465" s="91" t="s">
        <v>198</v>
      </c>
    </row>
    <row r="466" spans="1:13" ht="46.5" customHeight="1">
      <c r="A466" s="86"/>
      <c r="B466" s="91"/>
      <c r="C466" s="86"/>
      <c r="D466" s="91"/>
      <c r="E466" s="95"/>
      <c r="F466" s="93"/>
      <c r="G466" s="93"/>
      <c r="H466" s="93"/>
      <c r="I466" s="90"/>
      <c r="J466" s="90"/>
      <c r="K466" s="97"/>
      <c r="L466" s="90"/>
      <c r="M466" s="90"/>
    </row>
    <row r="467" spans="1:13" s="5" customFormat="1" ht="21.75" customHeight="1">
      <c r="A467" s="77"/>
      <c r="B467" s="77"/>
      <c r="C467" s="22"/>
      <c r="D467" s="73" t="s">
        <v>175</v>
      </c>
      <c r="E467" s="74">
        <f>SUM(E481,E468:E475)</f>
        <v>4893774.055555556</v>
      </c>
      <c r="F467" s="74">
        <f>SUM(F481,F468:F475)</f>
        <v>11822185.3</v>
      </c>
      <c r="G467" s="74">
        <f>SUM(G481,G468:G475)</f>
        <v>5160729.6</v>
      </c>
      <c r="H467" s="74">
        <f>SUM(H481,H468:H475)</f>
        <v>5481797.600000001</v>
      </c>
      <c r="I467" s="74">
        <f>H467-G467</f>
        <v>321068.00000000093</v>
      </c>
      <c r="J467" s="74">
        <f>H467/G467*100</f>
        <v>106.22136838946186</v>
      </c>
      <c r="K467" s="74">
        <f>H467/F467*100</f>
        <v>46.36873353693754</v>
      </c>
      <c r="L467" s="74">
        <f>H467-E467</f>
        <v>588023.5444444446</v>
      </c>
      <c r="M467" s="74">
        <f>H467/E467*100</f>
        <v>112.01574771881637</v>
      </c>
    </row>
    <row r="468" spans="1:13" ht="18.75" customHeight="1">
      <c r="A468" s="78"/>
      <c r="B468" s="78"/>
      <c r="C468" s="21" t="s">
        <v>118</v>
      </c>
      <c r="D468" s="45" t="s">
        <v>119</v>
      </c>
      <c r="E468" s="51">
        <f aca="true" t="shared" si="40" ref="E468:H474">SUMIF($C$6:$C$458,$C468,E$6:E$458)</f>
        <v>2903397.1555555556</v>
      </c>
      <c r="F468" s="51">
        <f t="shared" si="40"/>
        <v>6857429.3</v>
      </c>
      <c r="G468" s="51">
        <f t="shared" si="40"/>
        <v>3156747.5</v>
      </c>
      <c r="H468" s="51">
        <f t="shared" si="40"/>
        <v>3285210.4</v>
      </c>
      <c r="I468" s="51">
        <f>H468-G468</f>
        <v>128462.8999999999</v>
      </c>
      <c r="J468" s="51">
        <f>H468/G468*100</f>
        <v>104.06947023795854</v>
      </c>
      <c r="K468" s="51">
        <f>H468/F468*100</f>
        <v>47.907317104968186</v>
      </c>
      <c r="L468" s="51">
        <f>H468-E468</f>
        <v>381813.2444444443</v>
      </c>
      <c r="M468" s="51">
        <f>H468/E468*100</f>
        <v>113.15056893659406</v>
      </c>
    </row>
    <row r="469" spans="1:13" ht="18.75" customHeight="1">
      <c r="A469" s="78"/>
      <c r="B469" s="78"/>
      <c r="C469" s="21" t="s">
        <v>192</v>
      </c>
      <c r="D469" s="45" t="s">
        <v>191</v>
      </c>
      <c r="E469" s="51">
        <f t="shared" si="40"/>
        <v>227476.2</v>
      </c>
      <c r="F469" s="51">
        <f t="shared" si="40"/>
        <v>507042</v>
      </c>
      <c r="G469" s="51">
        <f t="shared" si="40"/>
        <v>246673.8</v>
      </c>
      <c r="H469" s="51">
        <f t="shared" si="40"/>
        <v>278880.9</v>
      </c>
      <c r="I469" s="51">
        <f aca="true" t="shared" si="41" ref="I469:I532">H469-G469</f>
        <v>32207.100000000035</v>
      </c>
      <c r="J469" s="51">
        <f aca="true" t="shared" si="42" ref="J469:J532">H469/G469*100</f>
        <v>113.05655485098136</v>
      </c>
      <c r="K469" s="51">
        <f aca="true" t="shared" si="43" ref="K469:K532">H469/F469*100</f>
        <v>55.001538334102506</v>
      </c>
      <c r="L469" s="51">
        <f aca="true" t="shared" si="44" ref="L469:L532">H469-E469</f>
        <v>51404.70000000001</v>
      </c>
      <c r="M469" s="51">
        <f aca="true" t="shared" si="45" ref="M469:M532">H469/E469*100</f>
        <v>122.59783660884085</v>
      </c>
    </row>
    <row r="470" spans="1:13" ht="18.75" customHeight="1">
      <c r="A470" s="78"/>
      <c r="B470" s="78"/>
      <c r="C470" s="21" t="s">
        <v>193</v>
      </c>
      <c r="D470" s="45" t="s">
        <v>141</v>
      </c>
      <c r="E470" s="51">
        <f t="shared" si="40"/>
        <v>299.5</v>
      </c>
      <c r="F470" s="51">
        <f t="shared" si="40"/>
        <v>780</v>
      </c>
      <c r="G470" s="51">
        <f t="shared" si="40"/>
        <v>285</v>
      </c>
      <c r="H470" s="51">
        <f t="shared" si="40"/>
        <v>1568.7</v>
      </c>
      <c r="I470" s="51">
        <f t="shared" si="41"/>
        <v>1283.7</v>
      </c>
      <c r="J470" s="51">
        <f t="shared" si="42"/>
        <v>550.421052631579</v>
      </c>
      <c r="K470" s="51">
        <f t="shared" si="43"/>
        <v>201.11538461538464</v>
      </c>
      <c r="L470" s="51">
        <f t="shared" si="44"/>
        <v>1269.2</v>
      </c>
      <c r="M470" s="51">
        <f t="shared" si="45"/>
        <v>523.7729549248747</v>
      </c>
    </row>
    <row r="471" spans="1:13" ht="18.75" customHeight="1">
      <c r="A471" s="78"/>
      <c r="B471" s="78"/>
      <c r="C471" s="21" t="s">
        <v>157</v>
      </c>
      <c r="D471" s="45" t="s">
        <v>158</v>
      </c>
      <c r="E471" s="51">
        <f t="shared" si="40"/>
        <v>38903.7</v>
      </c>
      <c r="F471" s="51">
        <f t="shared" si="40"/>
        <v>204534.2</v>
      </c>
      <c r="G471" s="51">
        <f t="shared" si="40"/>
        <v>14317.3</v>
      </c>
      <c r="H471" s="51">
        <f t="shared" si="40"/>
        <v>12970.6</v>
      </c>
      <c r="I471" s="51">
        <f t="shared" si="41"/>
        <v>-1346.699999999999</v>
      </c>
      <c r="J471" s="51">
        <f t="shared" si="42"/>
        <v>90.59389689396744</v>
      </c>
      <c r="K471" s="51">
        <f t="shared" si="43"/>
        <v>6.341531147358241</v>
      </c>
      <c r="L471" s="51">
        <f t="shared" si="44"/>
        <v>-25933.1</v>
      </c>
      <c r="M471" s="51">
        <f t="shared" si="45"/>
        <v>33.34027354724615</v>
      </c>
    </row>
    <row r="472" spans="1:13" ht="18.75" customHeight="1" hidden="1">
      <c r="A472" s="78"/>
      <c r="B472" s="78"/>
      <c r="C472" s="21" t="s">
        <v>34</v>
      </c>
      <c r="D472" s="49" t="s">
        <v>35</v>
      </c>
      <c r="E472" s="51">
        <f t="shared" si="40"/>
        <v>0</v>
      </c>
      <c r="F472" s="51">
        <f t="shared" si="40"/>
        <v>0</v>
      </c>
      <c r="G472" s="51">
        <f t="shared" si="40"/>
        <v>0</v>
      </c>
      <c r="H472" s="51">
        <f t="shared" si="40"/>
        <v>0</v>
      </c>
      <c r="I472" s="51">
        <f t="shared" si="41"/>
        <v>0</v>
      </c>
      <c r="J472" s="51" t="e">
        <f t="shared" si="42"/>
        <v>#DIV/0!</v>
      </c>
      <c r="K472" s="51" t="e">
        <f t="shared" si="43"/>
        <v>#DIV/0!</v>
      </c>
      <c r="L472" s="51">
        <f t="shared" si="44"/>
        <v>0</v>
      </c>
      <c r="M472" s="51" t="e">
        <f t="shared" si="45"/>
        <v>#DIV/0!</v>
      </c>
    </row>
    <row r="473" spans="1:13" ht="18.75" customHeight="1">
      <c r="A473" s="78"/>
      <c r="B473" s="78"/>
      <c r="C473" s="21" t="s">
        <v>110</v>
      </c>
      <c r="D473" s="49" t="s">
        <v>111</v>
      </c>
      <c r="E473" s="51">
        <f t="shared" si="40"/>
        <v>117005.1</v>
      </c>
      <c r="F473" s="51">
        <f t="shared" si="40"/>
        <v>891854.4</v>
      </c>
      <c r="G473" s="51">
        <f t="shared" si="40"/>
        <v>161465</v>
      </c>
      <c r="H473" s="51">
        <f t="shared" si="40"/>
        <v>171811.5</v>
      </c>
      <c r="I473" s="51">
        <f t="shared" si="41"/>
        <v>10346.5</v>
      </c>
      <c r="J473" s="51">
        <f t="shared" si="42"/>
        <v>106.407890254854</v>
      </c>
      <c r="K473" s="51">
        <f t="shared" si="43"/>
        <v>19.26452344687653</v>
      </c>
      <c r="L473" s="51">
        <f t="shared" si="44"/>
        <v>54806.399999999994</v>
      </c>
      <c r="M473" s="51">
        <f t="shared" si="45"/>
        <v>146.84103513436594</v>
      </c>
    </row>
    <row r="474" spans="1:13" ht="18.75" customHeight="1">
      <c r="A474" s="78"/>
      <c r="B474" s="78"/>
      <c r="C474" s="21" t="s">
        <v>159</v>
      </c>
      <c r="D474" s="45" t="s">
        <v>160</v>
      </c>
      <c r="E474" s="51">
        <f t="shared" si="40"/>
        <v>1545905</v>
      </c>
      <c r="F474" s="51">
        <f t="shared" si="40"/>
        <v>3218580.1</v>
      </c>
      <c r="G474" s="51">
        <f t="shared" si="40"/>
        <v>1514748</v>
      </c>
      <c r="H474" s="51">
        <f t="shared" si="40"/>
        <v>1679895</v>
      </c>
      <c r="I474" s="51">
        <f t="shared" si="41"/>
        <v>165147</v>
      </c>
      <c r="J474" s="51">
        <f t="shared" si="42"/>
        <v>110.90260558191858</v>
      </c>
      <c r="K474" s="51">
        <f t="shared" si="43"/>
        <v>52.193667636235</v>
      </c>
      <c r="L474" s="51">
        <f t="shared" si="44"/>
        <v>133990</v>
      </c>
      <c r="M474" s="51">
        <f t="shared" si="45"/>
        <v>108.66741487995706</v>
      </c>
    </row>
    <row r="475" spans="1:13" ht="18.75" customHeight="1">
      <c r="A475" s="78"/>
      <c r="B475" s="78"/>
      <c r="C475" s="26" t="s">
        <v>176</v>
      </c>
      <c r="D475" s="45" t="s">
        <v>177</v>
      </c>
      <c r="E475" s="51">
        <f>SUM(E476:E480)</f>
        <v>60349.299999999996</v>
      </c>
      <c r="F475" s="51">
        <f>SUM(F476:F480)</f>
        <v>141965.3</v>
      </c>
      <c r="G475" s="51">
        <f>SUM(G476:G480)</f>
        <v>66493</v>
      </c>
      <c r="H475" s="51">
        <f>SUM(H476:H480)</f>
        <v>51555.3</v>
      </c>
      <c r="I475" s="51">
        <f t="shared" si="41"/>
        <v>-14937.699999999997</v>
      </c>
      <c r="J475" s="51">
        <f t="shared" si="42"/>
        <v>77.5349284887131</v>
      </c>
      <c r="K475" s="51">
        <f t="shared" si="43"/>
        <v>36.31542355772855</v>
      </c>
      <c r="L475" s="51">
        <f t="shared" si="44"/>
        <v>-8793.999999999993</v>
      </c>
      <c r="M475" s="51">
        <f t="shared" si="45"/>
        <v>85.42816569537676</v>
      </c>
    </row>
    <row r="476" spans="1:13" ht="47.25" customHeight="1" hidden="1">
      <c r="A476" s="78"/>
      <c r="B476" s="78"/>
      <c r="C476" s="21" t="s">
        <v>194</v>
      </c>
      <c r="D476" s="50" t="s">
        <v>195</v>
      </c>
      <c r="E476" s="51">
        <f aca="true" t="shared" si="46" ref="E476:H481">SUMIF($C$6:$C$458,$C476,E$6:E$458)</f>
        <v>2.7</v>
      </c>
      <c r="F476" s="51">
        <f t="shared" si="46"/>
        <v>0</v>
      </c>
      <c r="G476" s="51">
        <f t="shared" si="46"/>
        <v>0</v>
      </c>
      <c r="H476" s="51">
        <f t="shared" si="46"/>
        <v>0.4</v>
      </c>
      <c r="I476" s="51">
        <f t="shared" si="41"/>
        <v>0.4</v>
      </c>
      <c r="J476" s="51" t="e">
        <f t="shared" si="42"/>
        <v>#DIV/0!</v>
      </c>
      <c r="K476" s="51" t="e">
        <f t="shared" si="43"/>
        <v>#DIV/0!</v>
      </c>
      <c r="L476" s="51">
        <f t="shared" si="44"/>
        <v>-2.3000000000000003</v>
      </c>
      <c r="M476" s="51">
        <f t="shared" si="45"/>
        <v>14.814814814814813</v>
      </c>
    </row>
    <row r="477" spans="1:13" ht="15.75" customHeight="1" hidden="1">
      <c r="A477" s="78"/>
      <c r="B477" s="78"/>
      <c r="C477" s="21" t="s">
        <v>127</v>
      </c>
      <c r="D477" s="45" t="s">
        <v>128</v>
      </c>
      <c r="E477" s="51">
        <f t="shared" si="46"/>
        <v>59711.8</v>
      </c>
      <c r="F477" s="51">
        <f t="shared" si="46"/>
        <v>140974.3</v>
      </c>
      <c r="G477" s="51">
        <f t="shared" si="46"/>
        <v>66022</v>
      </c>
      <c r="H477" s="51">
        <f t="shared" si="46"/>
        <v>50467.4</v>
      </c>
      <c r="I477" s="51">
        <f t="shared" si="41"/>
        <v>-15554.599999999999</v>
      </c>
      <c r="J477" s="51">
        <f t="shared" si="42"/>
        <v>76.44027748326316</v>
      </c>
      <c r="K477" s="51">
        <f t="shared" si="43"/>
        <v>35.79900733679827</v>
      </c>
      <c r="L477" s="51">
        <f t="shared" si="44"/>
        <v>-9244.400000000001</v>
      </c>
      <c r="M477" s="51">
        <f t="shared" si="45"/>
        <v>84.51830291500173</v>
      </c>
    </row>
    <row r="478" spans="1:13" ht="110.25" customHeight="1" hidden="1">
      <c r="A478" s="78"/>
      <c r="B478" s="78"/>
      <c r="C478" s="24" t="s">
        <v>50</v>
      </c>
      <c r="D478" s="50" t="s">
        <v>51</v>
      </c>
      <c r="E478" s="51">
        <f t="shared" si="46"/>
        <v>495.2</v>
      </c>
      <c r="F478" s="51">
        <f t="shared" si="46"/>
        <v>865</v>
      </c>
      <c r="G478" s="51">
        <f t="shared" si="46"/>
        <v>420</v>
      </c>
      <c r="H478" s="51">
        <f t="shared" si="46"/>
        <v>559.5</v>
      </c>
      <c r="I478" s="51">
        <f t="shared" si="41"/>
        <v>139.5</v>
      </c>
      <c r="J478" s="51">
        <f t="shared" si="42"/>
        <v>133.2142857142857</v>
      </c>
      <c r="K478" s="51">
        <f t="shared" si="43"/>
        <v>64.68208092485548</v>
      </c>
      <c r="L478" s="51">
        <f t="shared" si="44"/>
        <v>64.30000000000001</v>
      </c>
      <c r="M478" s="51">
        <f t="shared" si="45"/>
        <v>112.98465266558966</v>
      </c>
    </row>
    <row r="479" spans="1:13" ht="15.75" customHeight="1" hidden="1">
      <c r="A479" s="78"/>
      <c r="B479" s="78"/>
      <c r="C479" s="21" t="s">
        <v>112</v>
      </c>
      <c r="D479" s="45" t="s">
        <v>113</v>
      </c>
      <c r="E479" s="51">
        <f t="shared" si="46"/>
        <v>0</v>
      </c>
      <c r="F479" s="51">
        <f t="shared" si="46"/>
        <v>0</v>
      </c>
      <c r="G479" s="51">
        <f t="shared" si="46"/>
        <v>0</v>
      </c>
      <c r="H479" s="51">
        <f t="shared" si="46"/>
        <v>0</v>
      </c>
      <c r="I479" s="51">
        <f t="shared" si="41"/>
        <v>0</v>
      </c>
      <c r="J479" s="51" t="e">
        <f t="shared" si="42"/>
        <v>#DIV/0!</v>
      </c>
      <c r="K479" s="51" t="e">
        <f t="shared" si="43"/>
        <v>#DIV/0!</v>
      </c>
      <c r="L479" s="51">
        <f t="shared" si="44"/>
        <v>0</v>
      </c>
      <c r="M479" s="51" t="e">
        <f t="shared" si="45"/>
        <v>#DIV/0!</v>
      </c>
    </row>
    <row r="480" spans="1:13" ht="31.5" customHeight="1" hidden="1">
      <c r="A480" s="78"/>
      <c r="B480" s="78"/>
      <c r="C480" s="21" t="s">
        <v>137</v>
      </c>
      <c r="D480" s="45" t="s">
        <v>138</v>
      </c>
      <c r="E480" s="51">
        <f t="shared" si="46"/>
        <v>139.6</v>
      </c>
      <c r="F480" s="51">
        <f t="shared" si="46"/>
        <v>126</v>
      </c>
      <c r="G480" s="51">
        <f t="shared" si="46"/>
        <v>51</v>
      </c>
      <c r="H480" s="51">
        <f t="shared" si="46"/>
        <v>528</v>
      </c>
      <c r="I480" s="51">
        <f t="shared" si="41"/>
        <v>477</v>
      </c>
      <c r="J480" s="51">
        <f t="shared" si="42"/>
        <v>1035.2941176470588</v>
      </c>
      <c r="K480" s="51">
        <f t="shared" si="43"/>
        <v>419.0476190476191</v>
      </c>
      <c r="L480" s="51">
        <f t="shared" si="44"/>
        <v>388.4</v>
      </c>
      <c r="M480" s="51">
        <f t="shared" si="45"/>
        <v>378.2234957020057</v>
      </c>
    </row>
    <row r="481" spans="1:13" ht="18.75" customHeight="1">
      <c r="A481" s="78"/>
      <c r="B481" s="78"/>
      <c r="C481" s="21" t="s">
        <v>52</v>
      </c>
      <c r="D481" s="45" t="s">
        <v>53</v>
      </c>
      <c r="E481" s="51">
        <f t="shared" si="46"/>
        <v>438.1</v>
      </c>
      <c r="F481" s="51">
        <f t="shared" si="46"/>
        <v>0</v>
      </c>
      <c r="G481" s="51">
        <f t="shared" si="46"/>
        <v>0</v>
      </c>
      <c r="H481" s="51">
        <f t="shared" si="46"/>
        <v>-94.8</v>
      </c>
      <c r="I481" s="51">
        <f t="shared" si="41"/>
        <v>-94.8</v>
      </c>
      <c r="J481" s="51"/>
      <c r="K481" s="51"/>
      <c r="L481" s="51">
        <f t="shared" si="44"/>
        <v>-532.9</v>
      </c>
      <c r="M481" s="51">
        <f t="shared" si="45"/>
        <v>-21.63889522939968</v>
      </c>
    </row>
    <row r="482" spans="1:13" s="5" customFormat="1" ht="21.75" customHeight="1">
      <c r="A482" s="78"/>
      <c r="B482" s="78"/>
      <c r="C482" s="22"/>
      <c r="D482" s="73" t="s">
        <v>178</v>
      </c>
      <c r="E482" s="74">
        <f>SUM(E483:E501,E524:E525)</f>
        <v>1005673.9000000001</v>
      </c>
      <c r="F482" s="74">
        <f>SUM(F483:F501,F524:F525)</f>
        <v>2505026.1</v>
      </c>
      <c r="G482" s="74">
        <f>SUM(G483:G501,G524:G525)</f>
        <v>1022298.6000000001</v>
      </c>
      <c r="H482" s="74">
        <f>SUM(H483:H501,H524:H525)</f>
        <v>1130041.2</v>
      </c>
      <c r="I482" s="74">
        <f t="shared" si="41"/>
        <v>107742.59999999986</v>
      </c>
      <c r="J482" s="74">
        <f t="shared" si="42"/>
        <v>110.53924949129343</v>
      </c>
      <c r="K482" s="74">
        <f t="shared" si="43"/>
        <v>45.11095513136569</v>
      </c>
      <c r="L482" s="74">
        <f t="shared" si="44"/>
        <v>124367.29999999981</v>
      </c>
      <c r="M482" s="74">
        <f t="shared" si="45"/>
        <v>112.36656335617339</v>
      </c>
    </row>
    <row r="483" spans="1:13" ht="18" customHeight="1">
      <c r="A483" s="78"/>
      <c r="B483" s="78"/>
      <c r="C483" s="21" t="s">
        <v>6</v>
      </c>
      <c r="D483" s="45" t="s">
        <v>7</v>
      </c>
      <c r="E483" s="51">
        <f aca="true" t="shared" si="47" ref="E483:H502">SUMIF($C$6:$C$458,$C483,E$6:E$458)</f>
        <v>842.7</v>
      </c>
      <c r="F483" s="51">
        <f t="shared" si="47"/>
        <v>611.6</v>
      </c>
      <c r="G483" s="51">
        <f t="shared" si="47"/>
        <v>611.6</v>
      </c>
      <c r="H483" s="51">
        <f t="shared" si="47"/>
        <v>0</v>
      </c>
      <c r="I483" s="51">
        <f t="shared" si="41"/>
        <v>-611.6</v>
      </c>
      <c r="J483" s="51">
        <f t="shared" si="42"/>
        <v>0</v>
      </c>
      <c r="K483" s="51">
        <f t="shared" si="43"/>
        <v>0</v>
      </c>
      <c r="L483" s="51">
        <f t="shared" si="44"/>
        <v>-842.7</v>
      </c>
      <c r="M483" s="51">
        <f t="shared" si="45"/>
        <v>0</v>
      </c>
    </row>
    <row r="484" spans="1:13" ht="78.75">
      <c r="A484" s="78"/>
      <c r="B484" s="78"/>
      <c r="C484" s="65" t="s">
        <v>223</v>
      </c>
      <c r="D484" s="43" t="s">
        <v>179</v>
      </c>
      <c r="E484" s="51">
        <f t="shared" si="47"/>
        <v>221658.5</v>
      </c>
      <c r="F484" s="51">
        <f t="shared" si="47"/>
        <v>435823</v>
      </c>
      <c r="G484" s="69">
        <f t="shared" si="47"/>
        <v>191472.7</v>
      </c>
      <c r="H484" s="51">
        <f t="shared" si="47"/>
        <v>228664.5</v>
      </c>
      <c r="I484" s="51">
        <f t="shared" si="41"/>
        <v>37191.79999999999</v>
      </c>
      <c r="J484" s="51">
        <f t="shared" si="42"/>
        <v>119.42407455475374</v>
      </c>
      <c r="K484" s="51">
        <f t="shared" si="43"/>
        <v>52.46728603125581</v>
      </c>
      <c r="L484" s="51">
        <f t="shared" si="44"/>
        <v>7006</v>
      </c>
      <c r="M484" s="51">
        <f t="shared" si="45"/>
        <v>103.16071795126287</v>
      </c>
    </row>
    <row r="485" spans="1:13" ht="31.5">
      <c r="A485" s="78"/>
      <c r="B485" s="78"/>
      <c r="C485" s="21" t="s">
        <v>155</v>
      </c>
      <c r="D485" s="45" t="s">
        <v>156</v>
      </c>
      <c r="E485" s="51">
        <f t="shared" si="47"/>
        <v>10312.2</v>
      </c>
      <c r="F485" s="51">
        <f t="shared" si="47"/>
        <v>52514.3</v>
      </c>
      <c r="G485" s="51">
        <f t="shared" si="47"/>
        <v>13013</v>
      </c>
      <c r="H485" s="51">
        <f t="shared" si="47"/>
        <v>16508.8</v>
      </c>
      <c r="I485" s="51">
        <f t="shared" si="41"/>
        <v>3495.7999999999993</v>
      </c>
      <c r="J485" s="51">
        <f t="shared" si="42"/>
        <v>126.86390532544378</v>
      </c>
      <c r="K485" s="51">
        <f t="shared" si="43"/>
        <v>31.43677055582955</v>
      </c>
      <c r="L485" s="51">
        <f t="shared" si="44"/>
        <v>6196.5999999999985</v>
      </c>
      <c r="M485" s="51">
        <f t="shared" si="45"/>
        <v>160.08999049669322</v>
      </c>
    </row>
    <row r="486" spans="1:13" ht="15.75">
      <c r="A486" s="78"/>
      <c r="B486" s="78"/>
      <c r="C486" s="21" t="s">
        <v>10</v>
      </c>
      <c r="D486" s="44" t="s">
        <v>139</v>
      </c>
      <c r="E486" s="51">
        <f t="shared" si="47"/>
        <v>152893.7</v>
      </c>
      <c r="F486" s="51">
        <f t="shared" si="47"/>
        <v>245286.6</v>
      </c>
      <c r="G486" s="51">
        <f t="shared" si="47"/>
        <v>122857.3</v>
      </c>
      <c r="H486" s="51">
        <f t="shared" si="47"/>
        <v>115484.50000000001</v>
      </c>
      <c r="I486" s="51">
        <f t="shared" si="41"/>
        <v>-7372.799999999988</v>
      </c>
      <c r="J486" s="51">
        <f t="shared" si="42"/>
        <v>93.99889139676682</v>
      </c>
      <c r="K486" s="51">
        <f t="shared" si="43"/>
        <v>47.081454918450504</v>
      </c>
      <c r="L486" s="51">
        <f t="shared" si="44"/>
        <v>-37409.2</v>
      </c>
      <c r="M486" s="51">
        <f t="shared" si="45"/>
        <v>75.5325431983136</v>
      </c>
    </row>
    <row r="487" spans="1:13" ht="31.5">
      <c r="A487" s="78"/>
      <c r="B487" s="78"/>
      <c r="C487" s="21" t="s">
        <v>12</v>
      </c>
      <c r="D487" s="45" t="s">
        <v>13</v>
      </c>
      <c r="E487" s="51">
        <f t="shared" si="47"/>
        <v>3130.2</v>
      </c>
      <c r="F487" s="51">
        <f t="shared" si="47"/>
        <v>2615.7</v>
      </c>
      <c r="G487" s="51">
        <f t="shared" si="47"/>
        <v>2615.7</v>
      </c>
      <c r="H487" s="51">
        <f t="shared" si="47"/>
        <v>10932.8</v>
      </c>
      <c r="I487" s="51">
        <f t="shared" si="41"/>
        <v>8317.099999999999</v>
      </c>
      <c r="J487" s="51">
        <f t="shared" si="42"/>
        <v>417.96842145505985</v>
      </c>
      <c r="K487" s="51">
        <f t="shared" si="43"/>
        <v>417.96842145505985</v>
      </c>
      <c r="L487" s="51">
        <f t="shared" si="44"/>
        <v>7802.599999999999</v>
      </c>
      <c r="M487" s="51">
        <f t="shared" si="45"/>
        <v>349.2684173535237</v>
      </c>
    </row>
    <row r="488" spans="1:13" ht="78.75">
      <c r="A488" s="78"/>
      <c r="B488" s="78"/>
      <c r="C488" s="20" t="s">
        <v>14</v>
      </c>
      <c r="D488" s="46" t="s">
        <v>180</v>
      </c>
      <c r="E488" s="51">
        <f t="shared" si="47"/>
        <v>62325.299999999996</v>
      </c>
      <c r="F488" s="51">
        <f t="shared" si="47"/>
        <v>126622.6</v>
      </c>
      <c r="G488" s="51">
        <f t="shared" si="47"/>
        <v>59176.3</v>
      </c>
      <c r="H488" s="69">
        <f t="shared" si="47"/>
        <v>80996.3</v>
      </c>
      <c r="I488" s="69">
        <f t="shared" si="41"/>
        <v>21820</v>
      </c>
      <c r="J488" s="69">
        <f t="shared" si="42"/>
        <v>136.8728697130439</v>
      </c>
      <c r="K488" s="69">
        <f t="shared" si="43"/>
        <v>63.96670104704847</v>
      </c>
      <c r="L488" s="69">
        <f t="shared" si="44"/>
        <v>18671.000000000007</v>
      </c>
      <c r="M488" s="69">
        <f t="shared" si="45"/>
        <v>129.95733674767712</v>
      </c>
    </row>
    <row r="489" spans="1:13" ht="15.75">
      <c r="A489" s="78"/>
      <c r="B489" s="78"/>
      <c r="C489" s="21" t="s">
        <v>61</v>
      </c>
      <c r="D489" s="45" t="s">
        <v>62</v>
      </c>
      <c r="E489" s="51">
        <f t="shared" si="47"/>
        <v>7241.3</v>
      </c>
      <c r="F489" s="51">
        <f t="shared" si="47"/>
        <v>17935.9</v>
      </c>
      <c r="G489" s="51">
        <f t="shared" si="47"/>
        <v>8609.3</v>
      </c>
      <c r="H489" s="51">
        <f t="shared" si="47"/>
        <v>7589.7</v>
      </c>
      <c r="I489" s="51">
        <f t="shared" si="41"/>
        <v>-1019.5999999999995</v>
      </c>
      <c r="J489" s="51">
        <f t="shared" si="42"/>
        <v>88.15699301917694</v>
      </c>
      <c r="K489" s="51">
        <f t="shared" si="43"/>
        <v>42.31569087695627</v>
      </c>
      <c r="L489" s="51">
        <f t="shared" si="44"/>
        <v>348.39999999999964</v>
      </c>
      <c r="M489" s="51">
        <f t="shared" si="45"/>
        <v>104.81129079032769</v>
      </c>
    </row>
    <row r="490" spans="1:13" ht="31.5">
      <c r="A490" s="78"/>
      <c r="B490" s="78"/>
      <c r="C490" s="21" t="s">
        <v>218</v>
      </c>
      <c r="D490" s="32" t="s">
        <v>219</v>
      </c>
      <c r="E490" s="51">
        <f t="shared" si="47"/>
        <v>4774.4</v>
      </c>
      <c r="F490" s="51">
        <f t="shared" si="47"/>
        <v>1510</v>
      </c>
      <c r="G490" s="51">
        <f t="shared" si="47"/>
        <v>448</v>
      </c>
      <c r="H490" s="51">
        <f t="shared" si="47"/>
        <v>314.4</v>
      </c>
      <c r="I490" s="51">
        <f t="shared" si="41"/>
        <v>-133.60000000000002</v>
      </c>
      <c r="J490" s="51">
        <f t="shared" si="42"/>
        <v>70.17857142857142</v>
      </c>
      <c r="K490" s="51">
        <f t="shared" si="43"/>
        <v>20.82119205298013</v>
      </c>
      <c r="L490" s="51">
        <f t="shared" si="44"/>
        <v>-4460</v>
      </c>
      <c r="M490" s="51">
        <f t="shared" si="45"/>
        <v>6.585120643431636</v>
      </c>
    </row>
    <row r="491" spans="1:13" ht="47.25">
      <c r="A491" s="78"/>
      <c r="B491" s="78"/>
      <c r="C491" s="66" t="s">
        <v>224</v>
      </c>
      <c r="D491" s="67" t="s">
        <v>225</v>
      </c>
      <c r="E491" s="51">
        <f t="shared" si="47"/>
        <v>56851.7</v>
      </c>
      <c r="F491" s="51">
        <f t="shared" si="47"/>
        <v>0</v>
      </c>
      <c r="G491" s="51">
        <f t="shared" si="47"/>
        <v>0</v>
      </c>
      <c r="H491" s="69">
        <f t="shared" si="47"/>
        <v>513.5</v>
      </c>
      <c r="I491" s="69">
        <f t="shared" si="41"/>
        <v>513.5</v>
      </c>
      <c r="J491" s="69"/>
      <c r="K491" s="69"/>
      <c r="L491" s="69">
        <f t="shared" si="44"/>
        <v>-56338.2</v>
      </c>
      <c r="M491" s="69">
        <f t="shared" si="45"/>
        <v>0.9032271682289185</v>
      </c>
    </row>
    <row r="492" spans="1:13" ht="31.5">
      <c r="A492" s="78"/>
      <c r="B492" s="78"/>
      <c r="C492" s="21" t="s">
        <v>212</v>
      </c>
      <c r="D492" s="32" t="s">
        <v>213</v>
      </c>
      <c r="E492" s="51">
        <f t="shared" si="47"/>
        <v>14065.599999999999</v>
      </c>
      <c r="F492" s="51">
        <f t="shared" si="47"/>
        <v>8431.8</v>
      </c>
      <c r="G492" s="51">
        <f t="shared" si="47"/>
        <v>2491.8</v>
      </c>
      <c r="H492" s="69">
        <f t="shared" si="47"/>
        <v>21341.600000000002</v>
      </c>
      <c r="I492" s="69">
        <f t="shared" si="41"/>
        <v>18849.800000000003</v>
      </c>
      <c r="J492" s="69">
        <f t="shared" si="42"/>
        <v>856.4732322016214</v>
      </c>
      <c r="K492" s="69">
        <f t="shared" si="43"/>
        <v>253.10847031476084</v>
      </c>
      <c r="L492" s="69">
        <f t="shared" si="44"/>
        <v>7276.000000000004</v>
      </c>
      <c r="M492" s="69">
        <f t="shared" si="45"/>
        <v>151.72904106472532</v>
      </c>
    </row>
    <row r="493" spans="1:13" ht="31.5">
      <c r="A493" s="78"/>
      <c r="B493" s="78"/>
      <c r="C493" s="21" t="s">
        <v>16</v>
      </c>
      <c r="D493" s="32" t="s">
        <v>17</v>
      </c>
      <c r="E493" s="51">
        <f t="shared" si="47"/>
        <v>5369.5</v>
      </c>
      <c r="F493" s="51">
        <f t="shared" si="47"/>
        <v>0</v>
      </c>
      <c r="G493" s="51">
        <f t="shared" si="47"/>
        <v>0</v>
      </c>
      <c r="H493" s="51">
        <f t="shared" si="47"/>
        <v>0</v>
      </c>
      <c r="I493" s="51">
        <f t="shared" si="41"/>
        <v>0</v>
      </c>
      <c r="J493" s="51"/>
      <c r="K493" s="51"/>
      <c r="L493" s="51">
        <f t="shared" si="44"/>
        <v>-5369.5</v>
      </c>
      <c r="M493" s="51">
        <f t="shared" si="45"/>
        <v>0</v>
      </c>
    </row>
    <row r="494" spans="1:13" ht="16.5" customHeight="1">
      <c r="A494" s="78"/>
      <c r="B494" s="78"/>
      <c r="C494" s="21" t="s">
        <v>87</v>
      </c>
      <c r="D494" s="45" t="s">
        <v>88</v>
      </c>
      <c r="E494" s="51">
        <f t="shared" si="47"/>
        <v>401.3</v>
      </c>
      <c r="F494" s="51">
        <f t="shared" si="47"/>
        <v>389.3</v>
      </c>
      <c r="G494" s="51">
        <f t="shared" si="47"/>
        <v>0</v>
      </c>
      <c r="H494" s="51">
        <f t="shared" si="47"/>
        <v>0</v>
      </c>
      <c r="I494" s="51">
        <f t="shared" si="41"/>
        <v>0</v>
      </c>
      <c r="J494" s="51"/>
      <c r="K494" s="51">
        <f t="shared" si="43"/>
        <v>0</v>
      </c>
      <c r="L494" s="51">
        <f t="shared" si="44"/>
        <v>-401.3</v>
      </c>
      <c r="M494" s="51">
        <f t="shared" si="45"/>
        <v>0</v>
      </c>
    </row>
    <row r="495" spans="1:13" ht="96" customHeight="1">
      <c r="A495" s="78"/>
      <c r="B495" s="78"/>
      <c r="C495" s="65" t="s">
        <v>229</v>
      </c>
      <c r="D495" s="71" t="s">
        <v>234</v>
      </c>
      <c r="E495" s="51">
        <f t="shared" si="47"/>
        <v>0</v>
      </c>
      <c r="F495" s="51">
        <f t="shared" si="47"/>
        <v>0</v>
      </c>
      <c r="G495" s="51">
        <f t="shared" si="47"/>
        <v>0</v>
      </c>
      <c r="H495" s="51">
        <f t="shared" si="47"/>
        <v>120</v>
      </c>
      <c r="I495" s="51">
        <f t="shared" si="41"/>
        <v>120</v>
      </c>
      <c r="J495" s="51"/>
      <c r="K495" s="51"/>
      <c r="L495" s="51">
        <f t="shared" si="44"/>
        <v>120</v>
      </c>
      <c r="M495" s="51"/>
    </row>
    <row r="496" spans="1:13" ht="94.5">
      <c r="A496" s="78"/>
      <c r="B496" s="78"/>
      <c r="C496" s="20" t="s">
        <v>210</v>
      </c>
      <c r="D496" s="67" t="s">
        <v>233</v>
      </c>
      <c r="E496" s="51">
        <f t="shared" si="47"/>
        <v>135.6</v>
      </c>
      <c r="F496" s="51">
        <f t="shared" si="47"/>
        <v>0</v>
      </c>
      <c r="G496" s="51">
        <f t="shared" si="47"/>
        <v>0</v>
      </c>
      <c r="H496" s="51">
        <f t="shared" si="47"/>
        <v>5829.7</v>
      </c>
      <c r="I496" s="51">
        <f t="shared" si="41"/>
        <v>5829.7</v>
      </c>
      <c r="J496" s="51"/>
      <c r="K496" s="51"/>
      <c r="L496" s="51">
        <f t="shared" si="44"/>
        <v>5694.099999999999</v>
      </c>
      <c r="M496" s="51">
        <f t="shared" si="45"/>
        <v>4299.188790560472</v>
      </c>
    </row>
    <row r="497" spans="1:13" ht="94.5">
      <c r="A497" s="78"/>
      <c r="B497" s="78"/>
      <c r="C497" s="20" t="s">
        <v>201</v>
      </c>
      <c r="D497" s="47" t="s">
        <v>202</v>
      </c>
      <c r="E497" s="51">
        <f t="shared" si="47"/>
        <v>369654.9</v>
      </c>
      <c r="F497" s="51">
        <f t="shared" si="47"/>
        <v>1313166.9</v>
      </c>
      <c r="G497" s="51">
        <f t="shared" si="47"/>
        <v>524495.9</v>
      </c>
      <c r="H497" s="51">
        <f t="shared" si="47"/>
        <v>394297.1</v>
      </c>
      <c r="I497" s="51">
        <f t="shared" si="41"/>
        <v>-130198.80000000005</v>
      </c>
      <c r="J497" s="51">
        <f t="shared" si="42"/>
        <v>75.17639318057586</v>
      </c>
      <c r="K497" s="51">
        <f t="shared" si="43"/>
        <v>30.026426953040016</v>
      </c>
      <c r="L497" s="51">
        <f t="shared" si="44"/>
        <v>24642.199999999953</v>
      </c>
      <c r="M497" s="51">
        <f t="shared" si="45"/>
        <v>106.66627170368903</v>
      </c>
    </row>
    <row r="498" spans="1:13" ht="94.5">
      <c r="A498" s="78"/>
      <c r="B498" s="78"/>
      <c r="C498" s="65" t="s">
        <v>231</v>
      </c>
      <c r="D498" s="72" t="s">
        <v>209</v>
      </c>
      <c r="E498" s="51">
        <f t="shared" si="47"/>
        <v>0</v>
      </c>
      <c r="F498" s="51">
        <f t="shared" si="47"/>
        <v>0</v>
      </c>
      <c r="G498" s="51">
        <f t="shared" si="47"/>
        <v>0</v>
      </c>
      <c r="H498" s="51">
        <f t="shared" si="47"/>
        <v>22.8</v>
      </c>
      <c r="I498" s="51">
        <f t="shared" si="41"/>
        <v>22.8</v>
      </c>
      <c r="J498" s="51"/>
      <c r="K498" s="51"/>
      <c r="L498" s="51">
        <f t="shared" si="44"/>
        <v>22.8</v>
      </c>
      <c r="M498" s="51"/>
    </row>
    <row r="499" spans="1:13" ht="47.25">
      <c r="A499" s="78"/>
      <c r="B499" s="78"/>
      <c r="C499" s="65" t="s">
        <v>230</v>
      </c>
      <c r="D499" s="46" t="s">
        <v>18</v>
      </c>
      <c r="E499" s="51">
        <f t="shared" si="47"/>
        <v>26392.7</v>
      </c>
      <c r="F499" s="51">
        <f t="shared" si="47"/>
        <v>227314.4</v>
      </c>
      <c r="G499" s="51">
        <f t="shared" si="47"/>
        <v>61192.2</v>
      </c>
      <c r="H499" s="51">
        <f t="shared" si="47"/>
        <v>157542.3</v>
      </c>
      <c r="I499" s="51">
        <f t="shared" si="41"/>
        <v>96350.09999999999</v>
      </c>
      <c r="J499" s="51">
        <f t="shared" si="42"/>
        <v>257.4548716993342</v>
      </c>
      <c r="K499" s="51">
        <f t="shared" si="43"/>
        <v>69.30590406942983</v>
      </c>
      <c r="L499" s="51">
        <f t="shared" si="44"/>
        <v>131149.59999999998</v>
      </c>
      <c r="M499" s="51">
        <f t="shared" si="45"/>
        <v>596.9161927351123</v>
      </c>
    </row>
    <row r="500" spans="1:13" ht="63">
      <c r="A500" s="78"/>
      <c r="B500" s="78"/>
      <c r="C500" s="20" t="s">
        <v>220</v>
      </c>
      <c r="D500" s="46" t="s">
        <v>221</v>
      </c>
      <c r="E500" s="51">
        <f t="shared" si="47"/>
        <v>0</v>
      </c>
      <c r="F500" s="51">
        <f t="shared" si="47"/>
        <v>0</v>
      </c>
      <c r="G500" s="51">
        <f t="shared" si="47"/>
        <v>0</v>
      </c>
      <c r="H500" s="51">
        <f t="shared" si="47"/>
        <v>770.3</v>
      </c>
      <c r="I500" s="51">
        <f t="shared" si="41"/>
        <v>770.3</v>
      </c>
      <c r="J500" s="51"/>
      <c r="K500" s="51"/>
      <c r="L500" s="51">
        <f t="shared" si="44"/>
        <v>770.3</v>
      </c>
      <c r="M500" s="51"/>
    </row>
    <row r="501" spans="1:13" ht="15.75">
      <c r="A501" s="78"/>
      <c r="B501" s="78"/>
      <c r="C501" s="21" t="s">
        <v>19</v>
      </c>
      <c r="D501" s="45" t="s">
        <v>20</v>
      </c>
      <c r="E501" s="51">
        <f t="shared" si="47"/>
        <v>41164.4</v>
      </c>
      <c r="F501" s="51">
        <f t="shared" si="47"/>
        <v>68588.5</v>
      </c>
      <c r="G501" s="51">
        <f t="shared" si="47"/>
        <v>31542.4</v>
      </c>
      <c r="H501" s="69">
        <f t="shared" si="47"/>
        <v>64339.7</v>
      </c>
      <c r="I501" s="69">
        <f t="shared" si="41"/>
        <v>32797.299999999996</v>
      </c>
      <c r="J501" s="69">
        <f t="shared" si="42"/>
        <v>203.9784543978898</v>
      </c>
      <c r="K501" s="69">
        <f t="shared" si="43"/>
        <v>93.80537553671533</v>
      </c>
      <c r="L501" s="69">
        <f t="shared" si="44"/>
        <v>23175.299999999996</v>
      </c>
      <c r="M501" s="69">
        <f t="shared" si="45"/>
        <v>156.29937518826947</v>
      </c>
    </row>
    <row r="502" spans="1:13" ht="78.75" hidden="1">
      <c r="A502" s="78"/>
      <c r="B502" s="78"/>
      <c r="C502" s="20" t="s">
        <v>120</v>
      </c>
      <c r="D502" s="46" t="s">
        <v>121</v>
      </c>
      <c r="E502" s="51">
        <f t="shared" si="47"/>
        <v>1925.7</v>
      </c>
      <c r="F502" s="51">
        <f t="shared" si="47"/>
        <v>2200</v>
      </c>
      <c r="G502" s="51">
        <f t="shared" si="47"/>
        <v>1040</v>
      </c>
      <c r="H502" s="51">
        <f t="shared" si="47"/>
        <v>4661.9</v>
      </c>
      <c r="I502" s="51">
        <f t="shared" si="41"/>
        <v>3621.8999999999996</v>
      </c>
      <c r="J502" s="51">
        <f t="shared" si="42"/>
        <v>448.25961538461536</v>
      </c>
      <c r="K502" s="51">
        <f t="shared" si="43"/>
        <v>211.90454545454546</v>
      </c>
      <c r="L502" s="51">
        <f t="shared" si="44"/>
        <v>2736.2</v>
      </c>
      <c r="M502" s="51">
        <f t="shared" si="45"/>
        <v>242.08859116165547</v>
      </c>
    </row>
    <row r="503" spans="1:13" ht="63" hidden="1">
      <c r="A503" s="78"/>
      <c r="B503" s="78"/>
      <c r="C503" s="20" t="s">
        <v>129</v>
      </c>
      <c r="D503" s="46" t="s">
        <v>130</v>
      </c>
      <c r="E503" s="51">
        <f aca="true" t="shared" si="48" ref="E503:H525">SUMIF($C$6:$C$458,$C503,E$6:E$458)</f>
        <v>133.6</v>
      </c>
      <c r="F503" s="51">
        <f t="shared" si="48"/>
        <v>450</v>
      </c>
      <c r="G503" s="51">
        <f t="shared" si="48"/>
        <v>177</v>
      </c>
      <c r="H503" s="51">
        <f t="shared" si="48"/>
        <v>128.1</v>
      </c>
      <c r="I503" s="51">
        <f t="shared" si="41"/>
        <v>-48.900000000000006</v>
      </c>
      <c r="J503" s="51">
        <f t="shared" si="42"/>
        <v>72.3728813559322</v>
      </c>
      <c r="K503" s="51">
        <f t="shared" si="43"/>
        <v>28.46666666666667</v>
      </c>
      <c r="L503" s="51">
        <f t="shared" si="44"/>
        <v>-5.5</v>
      </c>
      <c r="M503" s="51">
        <f t="shared" si="45"/>
        <v>95.88323353293413</v>
      </c>
    </row>
    <row r="504" spans="1:13" ht="63" hidden="1">
      <c r="A504" s="78"/>
      <c r="B504" s="78"/>
      <c r="C504" s="20" t="s">
        <v>122</v>
      </c>
      <c r="D504" s="46" t="s">
        <v>123</v>
      </c>
      <c r="E504" s="51">
        <f t="shared" si="48"/>
        <v>697.2</v>
      </c>
      <c r="F504" s="51">
        <f t="shared" si="48"/>
        <v>1223.8</v>
      </c>
      <c r="G504" s="51">
        <f t="shared" si="48"/>
        <v>685.8</v>
      </c>
      <c r="H504" s="51">
        <f t="shared" si="48"/>
        <v>623</v>
      </c>
      <c r="I504" s="51">
        <f t="shared" si="41"/>
        <v>-62.799999999999955</v>
      </c>
      <c r="J504" s="51">
        <f t="shared" si="42"/>
        <v>90.84281131525228</v>
      </c>
      <c r="K504" s="51">
        <f t="shared" si="43"/>
        <v>50.907010949501554</v>
      </c>
      <c r="L504" s="51">
        <f t="shared" si="44"/>
        <v>-74.20000000000005</v>
      </c>
      <c r="M504" s="51">
        <f t="shared" si="45"/>
        <v>89.3574297188755</v>
      </c>
    </row>
    <row r="505" spans="1:13" ht="63" hidden="1">
      <c r="A505" s="78"/>
      <c r="B505" s="78"/>
      <c r="C505" s="20" t="s">
        <v>131</v>
      </c>
      <c r="D505" s="46" t="s">
        <v>132</v>
      </c>
      <c r="E505" s="51">
        <f t="shared" si="48"/>
        <v>483.2</v>
      </c>
      <c r="F505" s="51">
        <f t="shared" si="48"/>
        <v>900.5</v>
      </c>
      <c r="G505" s="51">
        <f t="shared" si="48"/>
        <v>480</v>
      </c>
      <c r="H505" s="51">
        <f t="shared" si="48"/>
        <v>312.3</v>
      </c>
      <c r="I505" s="51">
        <f t="shared" si="41"/>
        <v>-167.7</v>
      </c>
      <c r="J505" s="51">
        <f t="shared" si="42"/>
        <v>65.0625</v>
      </c>
      <c r="K505" s="51">
        <f t="shared" si="43"/>
        <v>34.68073292615214</v>
      </c>
      <c r="L505" s="51">
        <f t="shared" si="44"/>
        <v>-170.89999999999998</v>
      </c>
      <c r="M505" s="51">
        <f t="shared" si="45"/>
        <v>64.63162251655629</v>
      </c>
    </row>
    <row r="506" spans="1:13" ht="31.5" hidden="1">
      <c r="A506" s="78"/>
      <c r="B506" s="78"/>
      <c r="C506" s="20" t="s">
        <v>41</v>
      </c>
      <c r="D506" s="46" t="s">
        <v>42</v>
      </c>
      <c r="E506" s="51">
        <f t="shared" si="48"/>
        <v>0</v>
      </c>
      <c r="F506" s="51">
        <f t="shared" si="48"/>
        <v>0</v>
      </c>
      <c r="G506" s="51">
        <f t="shared" si="48"/>
        <v>0</v>
      </c>
      <c r="H506" s="51">
        <f t="shared" si="48"/>
        <v>0</v>
      </c>
      <c r="I506" s="51">
        <f t="shared" si="41"/>
        <v>0</v>
      </c>
      <c r="J506" s="51" t="e">
        <f t="shared" si="42"/>
        <v>#DIV/0!</v>
      </c>
      <c r="K506" s="51" t="e">
        <f t="shared" si="43"/>
        <v>#DIV/0!</v>
      </c>
      <c r="L506" s="51">
        <f t="shared" si="44"/>
        <v>0</v>
      </c>
      <c r="M506" s="51" t="e">
        <f t="shared" si="45"/>
        <v>#DIV/0!</v>
      </c>
    </row>
    <row r="507" spans="1:13" ht="63" hidden="1">
      <c r="A507" s="78"/>
      <c r="B507" s="78"/>
      <c r="C507" s="20" t="s">
        <v>133</v>
      </c>
      <c r="D507" s="46" t="s">
        <v>134</v>
      </c>
      <c r="E507" s="51">
        <f t="shared" si="48"/>
        <v>0</v>
      </c>
      <c r="F507" s="51">
        <f t="shared" si="48"/>
        <v>0</v>
      </c>
      <c r="G507" s="51">
        <f t="shared" si="48"/>
        <v>0</v>
      </c>
      <c r="H507" s="51">
        <f t="shared" si="48"/>
        <v>1.6</v>
      </c>
      <c r="I507" s="51">
        <f t="shared" si="41"/>
        <v>1.6</v>
      </c>
      <c r="J507" s="51" t="e">
        <f t="shared" si="42"/>
        <v>#DIV/0!</v>
      </c>
      <c r="K507" s="51" t="e">
        <f t="shared" si="43"/>
        <v>#DIV/0!</v>
      </c>
      <c r="L507" s="51">
        <f t="shared" si="44"/>
        <v>1.6</v>
      </c>
      <c r="M507" s="51" t="e">
        <f t="shared" si="45"/>
        <v>#DIV/0!</v>
      </c>
    </row>
    <row r="508" spans="1:13" ht="47.25" hidden="1">
      <c r="A508" s="78"/>
      <c r="B508" s="78"/>
      <c r="C508" s="21" t="s">
        <v>216</v>
      </c>
      <c r="D508" s="45" t="s">
        <v>217</v>
      </c>
      <c r="E508" s="51">
        <f t="shared" si="48"/>
        <v>599.3</v>
      </c>
      <c r="F508" s="51">
        <f t="shared" si="48"/>
        <v>0</v>
      </c>
      <c r="G508" s="51">
        <f t="shared" si="48"/>
        <v>0</v>
      </c>
      <c r="H508" s="51">
        <f t="shared" si="48"/>
        <v>11.4</v>
      </c>
      <c r="I508" s="51">
        <f t="shared" si="41"/>
        <v>11.4</v>
      </c>
      <c r="J508" s="51" t="e">
        <f t="shared" si="42"/>
        <v>#DIV/0!</v>
      </c>
      <c r="K508" s="51" t="e">
        <f t="shared" si="43"/>
        <v>#DIV/0!</v>
      </c>
      <c r="L508" s="51">
        <f t="shared" si="44"/>
        <v>-587.9</v>
      </c>
      <c r="M508" s="51">
        <f t="shared" si="45"/>
        <v>1.9022192557984319</v>
      </c>
    </row>
    <row r="509" spans="1:13" ht="31.5" hidden="1">
      <c r="A509" s="78"/>
      <c r="B509" s="78"/>
      <c r="C509" s="20" t="s">
        <v>63</v>
      </c>
      <c r="D509" s="46" t="s">
        <v>64</v>
      </c>
      <c r="E509" s="51">
        <f t="shared" si="48"/>
        <v>603</v>
      </c>
      <c r="F509" s="51">
        <f t="shared" si="48"/>
        <v>1200</v>
      </c>
      <c r="G509" s="51">
        <f t="shared" si="48"/>
        <v>372</v>
      </c>
      <c r="H509" s="69">
        <f t="shared" si="48"/>
        <v>2550.8</v>
      </c>
      <c r="I509" s="69">
        <f t="shared" si="41"/>
        <v>2178.8</v>
      </c>
      <c r="J509" s="69">
        <f t="shared" si="42"/>
        <v>685.6989247311828</v>
      </c>
      <c r="K509" s="69">
        <f t="shared" si="43"/>
        <v>212.5666666666667</v>
      </c>
      <c r="L509" s="69">
        <f t="shared" si="44"/>
        <v>1947.8000000000002</v>
      </c>
      <c r="M509" s="69">
        <f t="shared" si="45"/>
        <v>423.0182421227197</v>
      </c>
    </row>
    <row r="510" spans="1:13" ht="47.25" hidden="1">
      <c r="A510" s="78"/>
      <c r="B510" s="78"/>
      <c r="C510" s="20" t="s">
        <v>181</v>
      </c>
      <c r="D510" s="46" t="s">
        <v>182</v>
      </c>
      <c r="E510" s="51">
        <f t="shared" si="48"/>
        <v>0</v>
      </c>
      <c r="F510" s="51">
        <f t="shared" si="48"/>
        <v>0</v>
      </c>
      <c r="G510" s="51">
        <f t="shared" si="48"/>
        <v>0</v>
      </c>
      <c r="H510" s="51">
        <f t="shared" si="48"/>
        <v>0</v>
      </c>
      <c r="I510" s="51">
        <f t="shared" si="41"/>
        <v>0</v>
      </c>
      <c r="J510" s="51" t="e">
        <f t="shared" si="42"/>
        <v>#DIV/0!</v>
      </c>
      <c r="K510" s="51" t="e">
        <f t="shared" si="43"/>
        <v>#DIV/0!</v>
      </c>
      <c r="L510" s="51">
        <f t="shared" si="44"/>
        <v>0</v>
      </c>
      <c r="M510" s="51" t="e">
        <f t="shared" si="45"/>
        <v>#DIV/0!</v>
      </c>
    </row>
    <row r="511" spans="1:13" ht="47.25" hidden="1">
      <c r="A511" s="78"/>
      <c r="B511" s="78"/>
      <c r="C511" s="20" t="s">
        <v>65</v>
      </c>
      <c r="D511" s="46" t="s">
        <v>66</v>
      </c>
      <c r="E511" s="51">
        <f t="shared" si="48"/>
        <v>465.5</v>
      </c>
      <c r="F511" s="51">
        <f t="shared" si="48"/>
        <v>740.4</v>
      </c>
      <c r="G511" s="51">
        <f t="shared" si="48"/>
        <v>356.2</v>
      </c>
      <c r="H511" s="51">
        <f t="shared" si="48"/>
        <v>186.3</v>
      </c>
      <c r="I511" s="51">
        <f t="shared" si="41"/>
        <v>-169.89999999999998</v>
      </c>
      <c r="J511" s="51">
        <f t="shared" si="42"/>
        <v>52.30207748455924</v>
      </c>
      <c r="K511" s="51">
        <f t="shared" si="43"/>
        <v>25.16207455429498</v>
      </c>
      <c r="L511" s="51">
        <f t="shared" si="44"/>
        <v>-279.2</v>
      </c>
      <c r="M511" s="51">
        <f t="shared" si="45"/>
        <v>40.02148227712138</v>
      </c>
    </row>
    <row r="512" spans="1:13" ht="31.5" hidden="1">
      <c r="A512" s="78"/>
      <c r="B512" s="78"/>
      <c r="C512" s="20" t="s">
        <v>67</v>
      </c>
      <c r="D512" s="46" t="s">
        <v>68</v>
      </c>
      <c r="E512" s="51">
        <f t="shared" si="48"/>
        <v>0</v>
      </c>
      <c r="F512" s="51">
        <f t="shared" si="48"/>
        <v>0</v>
      </c>
      <c r="G512" s="51">
        <f t="shared" si="48"/>
        <v>0</v>
      </c>
      <c r="H512" s="51">
        <f t="shared" si="48"/>
        <v>0</v>
      </c>
      <c r="I512" s="51">
        <f t="shared" si="41"/>
        <v>0</v>
      </c>
      <c r="J512" s="51" t="e">
        <f t="shared" si="42"/>
        <v>#DIV/0!</v>
      </c>
      <c r="K512" s="51" t="e">
        <f t="shared" si="43"/>
        <v>#DIV/0!</v>
      </c>
      <c r="L512" s="51">
        <f t="shared" si="44"/>
        <v>0</v>
      </c>
      <c r="M512" s="51" t="e">
        <f t="shared" si="45"/>
        <v>#DIV/0!</v>
      </c>
    </row>
    <row r="513" spans="1:13" ht="31.5" hidden="1">
      <c r="A513" s="78"/>
      <c r="B513" s="78"/>
      <c r="C513" s="20" t="s">
        <v>69</v>
      </c>
      <c r="D513" s="46" t="s">
        <v>70</v>
      </c>
      <c r="E513" s="51">
        <f t="shared" si="48"/>
        <v>1656</v>
      </c>
      <c r="F513" s="51">
        <f t="shared" si="48"/>
        <v>2500</v>
      </c>
      <c r="G513" s="51">
        <f t="shared" si="48"/>
        <v>1050</v>
      </c>
      <c r="H513" s="51">
        <f t="shared" si="48"/>
        <v>2173</v>
      </c>
      <c r="I513" s="51">
        <f t="shared" si="41"/>
        <v>1123</v>
      </c>
      <c r="J513" s="51">
        <f t="shared" si="42"/>
        <v>206.95238095238096</v>
      </c>
      <c r="K513" s="51">
        <f t="shared" si="43"/>
        <v>86.92</v>
      </c>
      <c r="L513" s="51">
        <f t="shared" si="44"/>
        <v>517</v>
      </c>
      <c r="M513" s="51">
        <f t="shared" si="45"/>
        <v>131.21980676328502</v>
      </c>
    </row>
    <row r="514" spans="1:13" ht="31.5" hidden="1">
      <c r="A514" s="78"/>
      <c r="B514" s="78"/>
      <c r="C514" s="20" t="s">
        <v>161</v>
      </c>
      <c r="D514" s="46" t="s">
        <v>162</v>
      </c>
      <c r="E514" s="51">
        <f t="shared" si="48"/>
        <v>352.4</v>
      </c>
      <c r="F514" s="51">
        <f t="shared" si="48"/>
        <v>660</v>
      </c>
      <c r="G514" s="51">
        <f t="shared" si="48"/>
        <v>331.4</v>
      </c>
      <c r="H514" s="51">
        <f t="shared" si="48"/>
        <v>479.1</v>
      </c>
      <c r="I514" s="51">
        <f t="shared" si="41"/>
        <v>147.70000000000005</v>
      </c>
      <c r="J514" s="51">
        <f t="shared" si="42"/>
        <v>144.56849728424865</v>
      </c>
      <c r="K514" s="51">
        <f t="shared" si="43"/>
        <v>72.5909090909091</v>
      </c>
      <c r="L514" s="51">
        <f t="shared" si="44"/>
        <v>126.70000000000005</v>
      </c>
      <c r="M514" s="51">
        <f t="shared" si="45"/>
        <v>135.9534619750284</v>
      </c>
    </row>
    <row r="515" spans="1:13" ht="31.5" hidden="1">
      <c r="A515" s="78"/>
      <c r="B515" s="78"/>
      <c r="C515" s="20" t="s">
        <v>71</v>
      </c>
      <c r="D515" s="46" t="s">
        <v>72</v>
      </c>
      <c r="E515" s="51">
        <f t="shared" si="48"/>
        <v>0</v>
      </c>
      <c r="F515" s="51">
        <f t="shared" si="48"/>
        <v>0</v>
      </c>
      <c r="G515" s="51">
        <f t="shared" si="48"/>
        <v>0</v>
      </c>
      <c r="H515" s="51">
        <f t="shared" si="48"/>
        <v>0</v>
      </c>
      <c r="I515" s="51">
        <f t="shared" si="41"/>
        <v>0</v>
      </c>
      <c r="J515" s="51" t="e">
        <f t="shared" si="42"/>
        <v>#DIV/0!</v>
      </c>
      <c r="K515" s="51" t="e">
        <f t="shared" si="43"/>
        <v>#DIV/0!</v>
      </c>
      <c r="L515" s="51">
        <f t="shared" si="44"/>
        <v>0</v>
      </c>
      <c r="M515" s="51" t="e">
        <f t="shared" si="45"/>
        <v>#DIV/0!</v>
      </c>
    </row>
    <row r="516" spans="1:13" ht="31.5" hidden="1">
      <c r="A516" s="78"/>
      <c r="B516" s="78"/>
      <c r="C516" s="20" t="s">
        <v>73</v>
      </c>
      <c r="D516" s="46" t="s">
        <v>74</v>
      </c>
      <c r="E516" s="51">
        <f t="shared" si="48"/>
        <v>0</v>
      </c>
      <c r="F516" s="51">
        <f t="shared" si="48"/>
        <v>0</v>
      </c>
      <c r="G516" s="51">
        <f t="shared" si="48"/>
        <v>0</v>
      </c>
      <c r="H516" s="51">
        <f t="shared" si="48"/>
        <v>0</v>
      </c>
      <c r="I516" s="51">
        <f t="shared" si="41"/>
        <v>0</v>
      </c>
      <c r="J516" s="51" t="e">
        <f t="shared" si="42"/>
        <v>#DIV/0!</v>
      </c>
      <c r="K516" s="51" t="e">
        <f t="shared" si="43"/>
        <v>#DIV/0!</v>
      </c>
      <c r="L516" s="51">
        <f t="shared" si="44"/>
        <v>0</v>
      </c>
      <c r="M516" s="51" t="e">
        <f t="shared" si="45"/>
        <v>#DIV/0!</v>
      </c>
    </row>
    <row r="517" spans="1:13" ht="63" hidden="1">
      <c r="A517" s="78"/>
      <c r="B517" s="78"/>
      <c r="C517" s="20" t="s">
        <v>142</v>
      </c>
      <c r="D517" s="46" t="s">
        <v>143</v>
      </c>
      <c r="E517" s="51">
        <f t="shared" si="48"/>
        <v>5521.5</v>
      </c>
      <c r="F517" s="51">
        <f t="shared" si="48"/>
        <v>13596.8</v>
      </c>
      <c r="G517" s="51">
        <f t="shared" si="48"/>
        <v>6340.4</v>
      </c>
      <c r="H517" s="51">
        <f t="shared" si="48"/>
        <v>7622.3</v>
      </c>
      <c r="I517" s="51">
        <f t="shared" si="41"/>
        <v>1281.9000000000005</v>
      </c>
      <c r="J517" s="51">
        <f t="shared" si="42"/>
        <v>120.21796732067378</v>
      </c>
      <c r="K517" s="51">
        <f t="shared" si="43"/>
        <v>56.05951400329489</v>
      </c>
      <c r="L517" s="51">
        <f t="shared" si="44"/>
        <v>2100.8</v>
      </c>
      <c r="M517" s="51">
        <f t="shared" si="45"/>
        <v>138.04763198406232</v>
      </c>
    </row>
    <row r="518" spans="1:13" ht="31.5" hidden="1">
      <c r="A518" s="78"/>
      <c r="B518" s="78"/>
      <c r="C518" s="20" t="s">
        <v>114</v>
      </c>
      <c r="D518" s="46" t="s">
        <v>115</v>
      </c>
      <c r="E518" s="51">
        <f t="shared" si="48"/>
        <v>0</v>
      </c>
      <c r="F518" s="51">
        <f t="shared" si="48"/>
        <v>0</v>
      </c>
      <c r="G518" s="51">
        <f t="shared" si="48"/>
        <v>0</v>
      </c>
      <c r="H518" s="51">
        <f t="shared" si="48"/>
        <v>476</v>
      </c>
      <c r="I518" s="51">
        <f t="shared" si="41"/>
        <v>476</v>
      </c>
      <c r="J518" s="51" t="e">
        <f t="shared" si="42"/>
        <v>#DIV/0!</v>
      </c>
      <c r="K518" s="51" t="e">
        <f t="shared" si="43"/>
        <v>#DIV/0!</v>
      </c>
      <c r="L518" s="51">
        <f t="shared" si="44"/>
        <v>476</v>
      </c>
      <c r="M518" s="51" t="e">
        <f t="shared" si="45"/>
        <v>#DIV/0!</v>
      </c>
    </row>
    <row r="519" spans="1:13" ht="47.25" hidden="1">
      <c r="A519" s="78"/>
      <c r="B519" s="78"/>
      <c r="C519" s="20" t="s">
        <v>43</v>
      </c>
      <c r="D519" s="52" t="s">
        <v>44</v>
      </c>
      <c r="E519" s="51">
        <f t="shared" si="48"/>
        <v>169.2</v>
      </c>
      <c r="F519" s="51">
        <f t="shared" si="48"/>
        <v>0</v>
      </c>
      <c r="G519" s="51">
        <f t="shared" si="48"/>
        <v>0</v>
      </c>
      <c r="H519" s="51">
        <f t="shared" si="48"/>
        <v>219.8</v>
      </c>
      <c r="I519" s="51">
        <f t="shared" si="41"/>
        <v>219.8</v>
      </c>
      <c r="J519" s="51" t="e">
        <f t="shared" si="42"/>
        <v>#DIV/0!</v>
      </c>
      <c r="K519" s="51" t="e">
        <f t="shared" si="43"/>
        <v>#DIV/0!</v>
      </c>
      <c r="L519" s="51">
        <f t="shared" si="44"/>
        <v>50.60000000000002</v>
      </c>
      <c r="M519" s="51">
        <f t="shared" si="45"/>
        <v>129.90543735224588</v>
      </c>
    </row>
    <row r="520" spans="1:13" ht="63" hidden="1">
      <c r="A520" s="78"/>
      <c r="B520" s="78"/>
      <c r="C520" s="21" t="s">
        <v>54</v>
      </c>
      <c r="D520" s="52" t="s">
        <v>55</v>
      </c>
      <c r="E520" s="51">
        <f t="shared" si="48"/>
        <v>73</v>
      </c>
      <c r="F520" s="51">
        <f t="shared" si="48"/>
        <v>86.4</v>
      </c>
      <c r="G520" s="51">
        <f t="shared" si="48"/>
        <v>30</v>
      </c>
      <c r="H520" s="51">
        <f t="shared" si="48"/>
        <v>138</v>
      </c>
      <c r="I520" s="51">
        <f t="shared" si="41"/>
        <v>108</v>
      </c>
      <c r="J520" s="51">
        <f t="shared" si="42"/>
        <v>459.99999999999994</v>
      </c>
      <c r="K520" s="51">
        <f t="shared" si="43"/>
        <v>159.7222222222222</v>
      </c>
      <c r="L520" s="51">
        <f t="shared" si="44"/>
        <v>65</v>
      </c>
      <c r="M520" s="51">
        <f t="shared" si="45"/>
        <v>189.04109589041096</v>
      </c>
    </row>
    <row r="521" spans="1:13" ht="47.25" hidden="1">
      <c r="A521" s="78"/>
      <c r="B521" s="78"/>
      <c r="C521" s="21" t="s">
        <v>214</v>
      </c>
      <c r="D521" s="52" t="s">
        <v>215</v>
      </c>
      <c r="E521" s="51">
        <f t="shared" si="48"/>
        <v>0</v>
      </c>
      <c r="F521" s="51">
        <f t="shared" si="48"/>
        <v>0</v>
      </c>
      <c r="G521" s="51">
        <f t="shared" si="48"/>
        <v>0</v>
      </c>
      <c r="H521" s="51">
        <f t="shared" si="48"/>
        <v>100</v>
      </c>
      <c r="I521" s="51">
        <f t="shared" si="41"/>
        <v>100</v>
      </c>
      <c r="J521" s="51" t="e">
        <f t="shared" si="42"/>
        <v>#DIV/0!</v>
      </c>
      <c r="K521" s="51" t="e">
        <f t="shared" si="43"/>
        <v>#DIV/0!</v>
      </c>
      <c r="L521" s="51">
        <f t="shared" si="44"/>
        <v>100</v>
      </c>
      <c r="M521" s="51" t="e">
        <f t="shared" si="45"/>
        <v>#DIV/0!</v>
      </c>
    </row>
    <row r="522" spans="1:13" ht="78.75" hidden="1">
      <c r="A522" s="78"/>
      <c r="B522" s="78"/>
      <c r="C522" s="20" t="s">
        <v>207</v>
      </c>
      <c r="D522" s="46" t="s">
        <v>208</v>
      </c>
      <c r="E522" s="51">
        <f t="shared" si="48"/>
        <v>0</v>
      </c>
      <c r="F522" s="51">
        <f t="shared" si="48"/>
        <v>0</v>
      </c>
      <c r="G522" s="51">
        <f t="shared" si="48"/>
        <v>0</v>
      </c>
      <c r="H522" s="69">
        <f t="shared" si="48"/>
        <v>197.3</v>
      </c>
      <c r="I522" s="69">
        <f t="shared" si="41"/>
        <v>197.3</v>
      </c>
      <c r="J522" s="69" t="e">
        <f t="shared" si="42"/>
        <v>#DIV/0!</v>
      </c>
      <c r="K522" s="69" t="e">
        <f t="shared" si="43"/>
        <v>#DIV/0!</v>
      </c>
      <c r="L522" s="69">
        <f t="shared" si="44"/>
        <v>197.3</v>
      </c>
      <c r="M522" s="69" t="e">
        <f t="shared" si="45"/>
        <v>#DIV/0!</v>
      </c>
    </row>
    <row r="523" spans="1:13" ht="47.25" hidden="1">
      <c r="A523" s="78"/>
      <c r="B523" s="78"/>
      <c r="C523" s="20" t="s">
        <v>21</v>
      </c>
      <c r="D523" s="46" t="s">
        <v>22</v>
      </c>
      <c r="E523" s="51">
        <f t="shared" si="48"/>
        <v>28484.8</v>
      </c>
      <c r="F523" s="51">
        <f t="shared" si="48"/>
        <v>45030.6</v>
      </c>
      <c r="G523" s="51">
        <f t="shared" si="48"/>
        <v>20679.6</v>
      </c>
      <c r="H523" s="69">
        <f t="shared" si="48"/>
        <v>44458.799999999996</v>
      </c>
      <c r="I523" s="69">
        <f t="shared" si="41"/>
        <v>23779.199999999997</v>
      </c>
      <c r="J523" s="69">
        <f t="shared" si="42"/>
        <v>214.98868450066732</v>
      </c>
      <c r="K523" s="69">
        <f t="shared" si="43"/>
        <v>98.73019679950966</v>
      </c>
      <c r="L523" s="69">
        <f t="shared" si="44"/>
        <v>15973.999999999996</v>
      </c>
      <c r="M523" s="69">
        <f t="shared" si="45"/>
        <v>156.07903162388362</v>
      </c>
    </row>
    <row r="524" spans="1:13" ht="15.75">
      <c r="A524" s="78"/>
      <c r="B524" s="78"/>
      <c r="C524" s="21" t="s">
        <v>23</v>
      </c>
      <c r="D524" s="45" t="s">
        <v>24</v>
      </c>
      <c r="E524" s="51">
        <f t="shared" si="48"/>
        <v>-4491.400000000001</v>
      </c>
      <c r="F524" s="51">
        <f t="shared" si="48"/>
        <v>0</v>
      </c>
      <c r="G524" s="51">
        <f t="shared" si="48"/>
        <v>0</v>
      </c>
      <c r="H524" s="51">
        <f t="shared" si="48"/>
        <v>1448.0000000000002</v>
      </c>
      <c r="I524" s="51">
        <f t="shared" si="41"/>
        <v>1448.0000000000002</v>
      </c>
      <c r="J524" s="51"/>
      <c r="K524" s="51"/>
      <c r="L524" s="51">
        <f t="shared" si="44"/>
        <v>5939.400000000001</v>
      </c>
      <c r="M524" s="51">
        <f t="shared" si="45"/>
        <v>-32.23939083581956</v>
      </c>
    </row>
    <row r="525" spans="1:13" ht="15.75">
      <c r="A525" s="78"/>
      <c r="B525" s="78"/>
      <c r="C525" s="21" t="s">
        <v>25</v>
      </c>
      <c r="D525" s="45" t="s">
        <v>149</v>
      </c>
      <c r="E525" s="51">
        <f t="shared" si="48"/>
        <v>32951.3</v>
      </c>
      <c r="F525" s="51">
        <f t="shared" si="48"/>
        <v>4215.5</v>
      </c>
      <c r="G525" s="51">
        <f t="shared" si="48"/>
        <v>3772.3999999999996</v>
      </c>
      <c r="H525" s="51">
        <f t="shared" si="48"/>
        <v>23325.2</v>
      </c>
      <c r="I525" s="51">
        <f t="shared" si="41"/>
        <v>19552.800000000003</v>
      </c>
      <c r="J525" s="51">
        <f t="shared" si="42"/>
        <v>618.3119499522851</v>
      </c>
      <c r="K525" s="51">
        <f t="shared" si="43"/>
        <v>553.3198908788993</v>
      </c>
      <c r="L525" s="51">
        <f t="shared" si="44"/>
        <v>-9626.100000000002</v>
      </c>
      <c r="M525" s="51">
        <f t="shared" si="45"/>
        <v>70.78688852943587</v>
      </c>
    </row>
    <row r="526" spans="1:13" s="5" customFormat="1" ht="23.25" customHeight="1">
      <c r="A526" s="78"/>
      <c r="B526" s="78"/>
      <c r="C526" s="23"/>
      <c r="D526" s="3" t="s">
        <v>169</v>
      </c>
      <c r="E526" s="6">
        <f>E467+E482</f>
        <v>5899447.955555556</v>
      </c>
      <c r="F526" s="6">
        <f>F467+F482</f>
        <v>14327211.4</v>
      </c>
      <c r="G526" s="6">
        <f>G467+G482</f>
        <v>6183028.199999999</v>
      </c>
      <c r="H526" s="6">
        <f>H467+H482</f>
        <v>6611838.800000001</v>
      </c>
      <c r="I526" s="6">
        <f t="shared" si="41"/>
        <v>428810.6000000015</v>
      </c>
      <c r="J526" s="6">
        <f t="shared" si="42"/>
        <v>106.93528455846281</v>
      </c>
      <c r="K526" s="6">
        <f t="shared" si="43"/>
        <v>46.1488186040167</v>
      </c>
      <c r="L526" s="6">
        <f t="shared" si="44"/>
        <v>712390.8444444444</v>
      </c>
      <c r="M526" s="6">
        <f t="shared" si="45"/>
        <v>112.07555096360467</v>
      </c>
    </row>
    <row r="527" spans="1:13" s="5" customFormat="1" ht="36" customHeight="1">
      <c r="A527" s="78"/>
      <c r="B527" s="78"/>
      <c r="C527" s="23"/>
      <c r="D527" s="73" t="s">
        <v>240</v>
      </c>
      <c r="E527" s="74">
        <f>E528-E537</f>
        <v>1882826.1999999997</v>
      </c>
      <c r="F527" s="74">
        <f>F528-F537</f>
        <v>7636751.8</v>
      </c>
      <c r="G527" s="74">
        <f>G528-G537</f>
        <v>3552656.2000000007</v>
      </c>
      <c r="H527" s="74">
        <f>H528-H537</f>
        <v>3264891.0000000005</v>
      </c>
      <c r="I527" s="74">
        <f t="shared" si="41"/>
        <v>-287765.2000000002</v>
      </c>
      <c r="J527" s="74">
        <f t="shared" si="42"/>
        <v>91.89999865452783</v>
      </c>
      <c r="K527" s="74">
        <f t="shared" si="43"/>
        <v>42.75235185723858</v>
      </c>
      <c r="L527" s="74">
        <f t="shared" si="44"/>
        <v>1382064.8000000007</v>
      </c>
      <c r="M527" s="74">
        <f t="shared" si="45"/>
        <v>173.40373742409156</v>
      </c>
    </row>
    <row r="528" spans="1:13" s="5" customFormat="1" ht="36" customHeight="1">
      <c r="A528" s="78"/>
      <c r="B528" s="78"/>
      <c r="C528" s="23" t="s">
        <v>183</v>
      </c>
      <c r="D528" s="3" t="s">
        <v>241</v>
      </c>
      <c r="E528" s="6">
        <f>SUM(E529:E537)</f>
        <v>1785610.8999999997</v>
      </c>
      <c r="F528" s="6">
        <f>SUM(F529:F537)</f>
        <v>7636751.8</v>
      </c>
      <c r="G528" s="6">
        <f>SUM(G529:G537)</f>
        <v>3552656.2000000007</v>
      </c>
      <c r="H528" s="6">
        <f>SUM(H529:H537)</f>
        <v>3127826.4000000004</v>
      </c>
      <c r="I528" s="6">
        <f t="shared" si="41"/>
        <v>-424829.8000000003</v>
      </c>
      <c r="J528" s="6">
        <f t="shared" si="42"/>
        <v>88.04191072583943</v>
      </c>
      <c r="K528" s="6">
        <f t="shared" si="43"/>
        <v>40.95754951732228</v>
      </c>
      <c r="L528" s="6">
        <f t="shared" si="44"/>
        <v>1342215.5000000007</v>
      </c>
      <c r="M528" s="6">
        <f t="shared" si="45"/>
        <v>175.16841995084152</v>
      </c>
    </row>
    <row r="529" spans="1:13" ht="31.5">
      <c r="A529" s="78"/>
      <c r="B529" s="78"/>
      <c r="C529" s="21" t="s">
        <v>45</v>
      </c>
      <c r="D529" s="45" t="s">
        <v>46</v>
      </c>
      <c r="E529" s="51">
        <f aca="true" t="shared" si="49" ref="E529:H537">SUMIF($C$6:$C$450,$C529,E$6:E$450)</f>
        <v>0</v>
      </c>
      <c r="F529" s="51">
        <f t="shared" si="49"/>
        <v>200714.5</v>
      </c>
      <c r="G529" s="51">
        <f t="shared" si="49"/>
        <v>100357.2</v>
      </c>
      <c r="H529" s="51">
        <f t="shared" si="49"/>
        <v>100357.2</v>
      </c>
      <c r="I529" s="51">
        <f t="shared" si="41"/>
        <v>0</v>
      </c>
      <c r="J529" s="51">
        <f t="shared" si="42"/>
        <v>100</v>
      </c>
      <c r="K529" s="51">
        <f t="shared" si="43"/>
        <v>49.99997508899456</v>
      </c>
      <c r="L529" s="51">
        <f t="shared" si="44"/>
        <v>100357.2</v>
      </c>
      <c r="M529" s="69"/>
    </row>
    <row r="530" spans="1:13" ht="18" customHeight="1">
      <c r="A530" s="78"/>
      <c r="B530" s="78"/>
      <c r="C530" s="21" t="s">
        <v>28</v>
      </c>
      <c r="D530" s="45" t="s">
        <v>184</v>
      </c>
      <c r="E530" s="51">
        <f t="shared" si="49"/>
        <v>155338.6</v>
      </c>
      <c r="F530" s="69">
        <f t="shared" si="49"/>
        <v>1897150.1</v>
      </c>
      <c r="G530" s="69">
        <f t="shared" si="49"/>
        <v>390890.19999999995</v>
      </c>
      <c r="H530" s="69">
        <f t="shared" si="49"/>
        <v>407687.1</v>
      </c>
      <c r="I530" s="69">
        <f t="shared" si="41"/>
        <v>16796.900000000023</v>
      </c>
      <c r="J530" s="69">
        <f t="shared" si="42"/>
        <v>104.29708905467572</v>
      </c>
      <c r="K530" s="69">
        <f t="shared" si="43"/>
        <v>21.489448831697604</v>
      </c>
      <c r="L530" s="69">
        <f t="shared" si="44"/>
        <v>252348.49999999997</v>
      </c>
      <c r="M530" s="69">
        <f t="shared" si="45"/>
        <v>262.4506078978438</v>
      </c>
    </row>
    <row r="531" spans="1:13" ht="18" customHeight="1">
      <c r="A531" s="78"/>
      <c r="B531" s="78"/>
      <c r="C531" s="21" t="s">
        <v>30</v>
      </c>
      <c r="D531" s="45" t="s">
        <v>77</v>
      </c>
      <c r="E531" s="51">
        <f t="shared" si="49"/>
        <v>1520578.4999999998</v>
      </c>
      <c r="F531" s="69">
        <f t="shared" si="49"/>
        <v>4955272.9</v>
      </c>
      <c r="G531" s="69">
        <f t="shared" si="49"/>
        <v>2791185.1000000006</v>
      </c>
      <c r="H531" s="51">
        <f t="shared" si="49"/>
        <v>2427215.6000000006</v>
      </c>
      <c r="I531" s="51">
        <f t="shared" si="41"/>
        <v>-363969.5</v>
      </c>
      <c r="J531" s="51">
        <f t="shared" si="42"/>
        <v>86.96003715411064</v>
      </c>
      <c r="K531" s="51">
        <f t="shared" si="43"/>
        <v>48.98248086397018</v>
      </c>
      <c r="L531" s="51">
        <f t="shared" si="44"/>
        <v>906637.1000000008</v>
      </c>
      <c r="M531" s="51">
        <f t="shared" si="45"/>
        <v>159.62448502329875</v>
      </c>
    </row>
    <row r="532" spans="1:13" ht="18" customHeight="1">
      <c r="A532" s="78"/>
      <c r="B532" s="78"/>
      <c r="C532" s="21" t="s">
        <v>48</v>
      </c>
      <c r="D532" s="46" t="s">
        <v>49</v>
      </c>
      <c r="E532" s="51">
        <f t="shared" si="49"/>
        <v>206909.09999999998</v>
      </c>
      <c r="F532" s="69">
        <f t="shared" si="49"/>
        <v>583614.2999999999</v>
      </c>
      <c r="G532" s="69">
        <f t="shared" si="49"/>
        <v>270223.7</v>
      </c>
      <c r="H532" s="51">
        <f t="shared" si="49"/>
        <v>254446</v>
      </c>
      <c r="I532" s="51">
        <f t="shared" si="41"/>
        <v>-15777.700000000012</v>
      </c>
      <c r="J532" s="51">
        <f t="shared" si="42"/>
        <v>94.16124492411288</v>
      </c>
      <c r="K532" s="51">
        <f t="shared" si="43"/>
        <v>43.5983148459522</v>
      </c>
      <c r="L532" s="51">
        <f t="shared" si="44"/>
        <v>47536.90000000002</v>
      </c>
      <c r="M532" s="51">
        <f t="shared" si="45"/>
        <v>122.97477491323485</v>
      </c>
    </row>
    <row r="533" spans="1:13" ht="31.5" hidden="1">
      <c r="A533" s="78"/>
      <c r="B533" s="78"/>
      <c r="C533" s="21" t="s">
        <v>185</v>
      </c>
      <c r="D533" s="44" t="s">
        <v>186</v>
      </c>
      <c r="E533" s="51">
        <f t="shared" si="49"/>
        <v>0</v>
      </c>
      <c r="F533" s="51">
        <f t="shared" si="49"/>
        <v>0</v>
      </c>
      <c r="G533" s="51">
        <f t="shared" si="49"/>
        <v>0</v>
      </c>
      <c r="H533" s="51">
        <f t="shared" si="49"/>
        <v>0</v>
      </c>
      <c r="I533" s="51">
        <f aca="true" t="shared" si="50" ref="I533:I541">H533-G533</f>
        <v>0</v>
      </c>
      <c r="J533" s="51" t="e">
        <f aca="true" t="shared" si="51" ref="J533:J538">H533/G533*100</f>
        <v>#DIV/0!</v>
      </c>
      <c r="K533" s="51" t="e">
        <f aca="true" t="shared" si="52" ref="K533:K539">H533/F533*100</f>
        <v>#DIV/0!</v>
      </c>
      <c r="L533" s="51">
        <f aca="true" t="shared" si="53" ref="L533:L541">H533-E533</f>
        <v>0</v>
      </c>
      <c r="M533" s="51" t="e">
        <f aca="true" t="shared" si="54" ref="M533:M539">H533/E533*100</f>
        <v>#DIV/0!</v>
      </c>
    </row>
    <row r="534" spans="1:13" ht="15.75" hidden="1">
      <c r="A534" s="78"/>
      <c r="B534" s="78"/>
      <c r="C534" s="21" t="s">
        <v>57</v>
      </c>
      <c r="D534" s="45" t="s">
        <v>58</v>
      </c>
      <c r="E534" s="51">
        <f t="shared" si="49"/>
        <v>0</v>
      </c>
      <c r="F534" s="51">
        <f t="shared" si="49"/>
        <v>0</v>
      </c>
      <c r="G534" s="51">
        <f t="shared" si="49"/>
        <v>0</v>
      </c>
      <c r="H534" s="51">
        <f t="shared" si="49"/>
        <v>0</v>
      </c>
      <c r="I534" s="51">
        <f t="shared" si="50"/>
        <v>0</v>
      </c>
      <c r="J534" s="51" t="e">
        <f t="shared" si="51"/>
        <v>#DIV/0!</v>
      </c>
      <c r="K534" s="51" t="e">
        <f t="shared" si="52"/>
        <v>#DIV/0!</v>
      </c>
      <c r="L534" s="51">
        <f t="shared" si="53"/>
        <v>0</v>
      </c>
      <c r="M534" s="51" t="e">
        <f t="shared" si="54"/>
        <v>#DIV/0!</v>
      </c>
    </row>
    <row r="535" spans="1:13" ht="34.5" customHeight="1">
      <c r="A535" s="78"/>
      <c r="B535" s="78"/>
      <c r="C535" s="21" t="s">
        <v>204</v>
      </c>
      <c r="D535" s="44" t="s">
        <v>205</v>
      </c>
      <c r="E535" s="51">
        <f t="shared" si="49"/>
        <v>0</v>
      </c>
      <c r="F535" s="51">
        <f t="shared" si="49"/>
        <v>0</v>
      </c>
      <c r="G535" s="51">
        <f t="shared" si="49"/>
        <v>0</v>
      </c>
      <c r="H535" s="51">
        <f t="shared" si="49"/>
        <v>80</v>
      </c>
      <c r="I535" s="51">
        <f t="shared" si="50"/>
        <v>80</v>
      </c>
      <c r="J535" s="51"/>
      <c r="K535" s="51"/>
      <c r="L535" s="51">
        <f t="shared" si="53"/>
        <v>80</v>
      </c>
      <c r="M535" s="51"/>
    </row>
    <row r="536" spans="1:13" ht="34.5" customHeight="1">
      <c r="A536" s="78"/>
      <c r="B536" s="78"/>
      <c r="C536" s="21" t="s">
        <v>203</v>
      </c>
      <c r="D536" s="44" t="s">
        <v>206</v>
      </c>
      <c r="E536" s="51">
        <f t="shared" si="49"/>
        <v>0</v>
      </c>
      <c r="F536" s="51">
        <f t="shared" si="49"/>
        <v>0</v>
      </c>
      <c r="G536" s="51">
        <f t="shared" si="49"/>
        <v>0</v>
      </c>
      <c r="H536" s="51">
        <f t="shared" si="49"/>
        <v>75105.09999999999</v>
      </c>
      <c r="I536" s="51">
        <f t="shared" si="50"/>
        <v>75105.09999999999</v>
      </c>
      <c r="J536" s="51"/>
      <c r="K536" s="51"/>
      <c r="L536" s="51">
        <f t="shared" si="53"/>
        <v>75105.09999999999</v>
      </c>
      <c r="M536" s="51"/>
    </row>
    <row r="537" spans="1:13" ht="18" customHeight="1">
      <c r="A537" s="78"/>
      <c r="B537" s="78"/>
      <c r="C537" s="21" t="s">
        <v>32</v>
      </c>
      <c r="D537" s="45" t="s">
        <v>27</v>
      </c>
      <c r="E537" s="51">
        <f t="shared" si="49"/>
        <v>-97215.29999999999</v>
      </c>
      <c r="F537" s="51">
        <f t="shared" si="49"/>
        <v>0</v>
      </c>
      <c r="G537" s="51">
        <f t="shared" si="49"/>
        <v>0</v>
      </c>
      <c r="H537" s="69">
        <f t="shared" si="49"/>
        <v>-137064.6</v>
      </c>
      <c r="I537" s="69">
        <f t="shared" si="50"/>
        <v>-137064.6</v>
      </c>
      <c r="J537" s="69"/>
      <c r="K537" s="69"/>
      <c r="L537" s="69">
        <f t="shared" si="53"/>
        <v>-39849.30000000002</v>
      </c>
      <c r="M537" s="69">
        <f t="shared" si="54"/>
        <v>140.9907699713934</v>
      </c>
    </row>
    <row r="538" spans="1:13" s="5" customFormat="1" ht="23.25" customHeight="1">
      <c r="A538" s="78"/>
      <c r="B538" s="78"/>
      <c r="C538" s="22"/>
      <c r="D538" s="75" t="s">
        <v>242</v>
      </c>
      <c r="E538" s="74">
        <f>E539-E537</f>
        <v>7782274.155555556</v>
      </c>
      <c r="F538" s="74">
        <f>F539-F537</f>
        <v>21963963.2</v>
      </c>
      <c r="G538" s="74">
        <f>G539-G537</f>
        <v>9735684.4</v>
      </c>
      <c r="H538" s="74">
        <f>H539-H537</f>
        <v>9876729.8</v>
      </c>
      <c r="I538" s="74">
        <f t="shared" si="50"/>
        <v>141045.40000000037</v>
      </c>
      <c r="J538" s="74">
        <f t="shared" si="51"/>
        <v>101.44874663357</v>
      </c>
      <c r="K538" s="74">
        <f t="shared" si="52"/>
        <v>44.96788539510939</v>
      </c>
      <c r="L538" s="74">
        <f t="shared" si="53"/>
        <v>2094455.6444444451</v>
      </c>
      <c r="M538" s="74">
        <f t="shared" si="54"/>
        <v>126.91315677884812</v>
      </c>
    </row>
    <row r="539" spans="1:13" s="5" customFormat="1" ht="23.25" customHeight="1">
      <c r="A539" s="79"/>
      <c r="B539" s="79"/>
      <c r="C539" s="22"/>
      <c r="D539" s="8" t="s">
        <v>190</v>
      </c>
      <c r="E539" s="6">
        <f>E526+E528</f>
        <v>7685058.855555556</v>
      </c>
      <c r="F539" s="6">
        <f>F526+F528</f>
        <v>21963963.2</v>
      </c>
      <c r="G539" s="6">
        <f>G526+G528</f>
        <v>9735684.4</v>
      </c>
      <c r="H539" s="6">
        <f>H526+H528</f>
        <v>9739665.200000001</v>
      </c>
      <c r="I539" s="6">
        <f t="shared" si="50"/>
        <v>3980.800000000745</v>
      </c>
      <c r="J539" s="76">
        <f>H539/G539*100</f>
        <v>100.0408887535426</v>
      </c>
      <c r="K539" s="6">
        <f t="shared" si="52"/>
        <v>44.34384228070461</v>
      </c>
      <c r="L539" s="6">
        <f t="shared" si="53"/>
        <v>2054606.3444444453</v>
      </c>
      <c r="M539" s="6">
        <f t="shared" si="54"/>
        <v>126.7350762442003</v>
      </c>
    </row>
    <row r="540" spans="1:13" s="5" customFormat="1" ht="36" customHeight="1">
      <c r="A540" s="12"/>
      <c r="B540" s="12"/>
      <c r="C540" s="23"/>
      <c r="D540" s="3" t="s">
        <v>171</v>
      </c>
      <c r="E540" s="9">
        <f>E541</f>
        <v>0</v>
      </c>
      <c r="F540" s="9">
        <f>F541</f>
        <v>0</v>
      </c>
      <c r="G540" s="9">
        <f>G541</f>
        <v>0</v>
      </c>
      <c r="H540" s="9">
        <f>H541</f>
        <v>13000</v>
      </c>
      <c r="I540" s="9">
        <f t="shared" si="50"/>
        <v>13000</v>
      </c>
      <c r="J540" s="9"/>
      <c r="K540" s="9"/>
      <c r="L540" s="9">
        <f t="shared" si="53"/>
        <v>13000</v>
      </c>
      <c r="M540" s="9"/>
    </row>
    <row r="541" spans="1:13" ht="34.5" customHeight="1">
      <c r="A541" s="7"/>
      <c r="B541" s="7"/>
      <c r="C541" s="20" t="s">
        <v>172</v>
      </c>
      <c r="D541" s="46" t="s">
        <v>173</v>
      </c>
      <c r="E541" s="51">
        <f>SUMIF($C$6:$C$458,$C541,E$6:E$458)</f>
        <v>0</v>
      </c>
      <c r="F541" s="54">
        <f>F458</f>
        <v>0</v>
      </c>
      <c r="G541" s="54">
        <f>G458</f>
        <v>0</v>
      </c>
      <c r="H541" s="51">
        <f>SUMIF($C$6:$C$458,$C541,H$6:H$458)</f>
        <v>13000</v>
      </c>
      <c r="I541" s="51">
        <f t="shared" si="50"/>
        <v>13000</v>
      </c>
      <c r="J541" s="51"/>
      <c r="K541" s="51"/>
      <c r="L541" s="51">
        <f t="shared" si="53"/>
        <v>13000</v>
      </c>
      <c r="M541" s="51"/>
    </row>
    <row r="542" spans="1:11" ht="15.75">
      <c r="A542" s="10"/>
      <c r="B542" s="10"/>
      <c r="C542" s="27"/>
      <c r="D542" s="2"/>
      <c r="E542" s="13"/>
      <c r="F542" s="13"/>
      <c r="G542" s="13"/>
      <c r="H542" s="56"/>
      <c r="I542" s="58"/>
      <c r="J542" s="39"/>
      <c r="K542" s="39"/>
    </row>
    <row r="543" spans="1:11" ht="15.75" hidden="1">
      <c r="A543" s="10" t="s">
        <v>222</v>
      </c>
      <c r="B543" s="10"/>
      <c r="C543" s="27"/>
      <c r="D543" s="2"/>
      <c r="E543" s="13">
        <f>E456-E539</f>
        <v>0</v>
      </c>
      <c r="F543" s="13">
        <f>F456-F539</f>
        <v>0</v>
      </c>
      <c r="G543" s="13">
        <f>G456-G539</f>
        <v>0</v>
      </c>
      <c r="H543" s="13">
        <f>H456-H539</f>
        <v>0</v>
      </c>
      <c r="I543" s="13">
        <f>I456-I539</f>
        <v>-1.862645149230957E-09</v>
      </c>
      <c r="J543" s="39"/>
      <c r="K543" s="39"/>
    </row>
    <row r="544" spans="1:11" ht="15.75">
      <c r="A544" s="10"/>
      <c r="B544" s="10"/>
      <c r="C544" s="27"/>
      <c r="D544" s="2"/>
      <c r="E544" s="13"/>
      <c r="F544" s="13"/>
      <c r="G544" s="13"/>
      <c r="H544" s="56"/>
      <c r="I544" s="58"/>
      <c r="J544" s="39"/>
      <c r="K544" s="39"/>
    </row>
    <row r="545" spans="1:9" ht="15.75">
      <c r="A545" s="14"/>
      <c r="B545" s="15"/>
      <c r="C545" s="28"/>
      <c r="D545" s="59"/>
      <c r="E545" s="60"/>
      <c r="F545" s="60"/>
      <c r="G545" s="60"/>
      <c r="H545" s="60"/>
      <c r="I545" s="61"/>
    </row>
    <row r="546" spans="1:9" ht="15.75">
      <c r="A546" s="14"/>
      <c r="B546" s="15"/>
      <c r="C546" s="28"/>
      <c r="D546" s="59"/>
      <c r="E546" s="60"/>
      <c r="F546" s="60"/>
      <c r="G546" s="60"/>
      <c r="H546" s="60"/>
      <c r="I546" s="61"/>
    </row>
    <row r="547" spans="1:9" ht="15.75">
      <c r="A547" s="14"/>
      <c r="B547" s="15"/>
      <c r="C547" s="28"/>
      <c r="D547" s="59"/>
      <c r="E547" s="60"/>
      <c r="F547" s="60"/>
      <c r="G547" s="60"/>
      <c r="H547" s="60"/>
      <c r="I547" s="61"/>
    </row>
    <row r="548" spans="1:9" ht="15.75">
      <c r="A548" s="14"/>
      <c r="B548" s="15"/>
      <c r="C548" s="28"/>
      <c r="D548" s="59"/>
      <c r="E548" s="60"/>
      <c r="F548" s="60"/>
      <c r="G548" s="60"/>
      <c r="H548" s="60"/>
      <c r="I548" s="61"/>
    </row>
    <row r="549" spans="1:9" ht="15.75">
      <c r="A549" s="14"/>
      <c r="B549" s="15"/>
      <c r="C549" s="28"/>
      <c r="D549" s="59"/>
      <c r="E549" s="60"/>
      <c r="F549" s="60"/>
      <c r="G549" s="60"/>
      <c r="H549" s="60"/>
      <c r="I549" s="61"/>
    </row>
    <row r="550" spans="1:8" ht="15.75">
      <c r="A550" s="16"/>
      <c r="B550" s="15"/>
      <c r="C550" s="28"/>
      <c r="D550" s="59"/>
      <c r="E550" s="60"/>
      <c r="F550" s="60"/>
      <c r="G550" s="60"/>
      <c r="H550" s="60"/>
    </row>
    <row r="551" spans="1:8" ht="15.75">
      <c r="A551" s="16"/>
      <c r="B551" s="15"/>
      <c r="C551" s="28"/>
      <c r="D551" s="59"/>
      <c r="E551" s="60"/>
      <c r="F551" s="60"/>
      <c r="G551" s="60"/>
      <c r="H551" s="60"/>
    </row>
    <row r="552" spans="1:8" ht="15.75">
      <c r="A552" s="16"/>
      <c r="B552" s="15"/>
      <c r="C552" s="28"/>
      <c r="D552" s="59"/>
      <c r="E552" s="60"/>
      <c r="F552" s="60"/>
      <c r="G552" s="60"/>
      <c r="H552" s="60"/>
    </row>
    <row r="553" spans="1:8" ht="15.75">
      <c r="A553" s="16"/>
      <c r="B553" s="15"/>
      <c r="C553" s="28"/>
      <c r="D553" s="59"/>
      <c r="E553" s="60"/>
      <c r="F553" s="60"/>
      <c r="G553" s="60"/>
      <c r="H553" s="60"/>
    </row>
    <row r="554" spans="1:8" ht="15.75">
      <c r="A554" s="16"/>
      <c r="B554" s="15"/>
      <c r="C554" s="28"/>
      <c r="D554" s="59"/>
      <c r="E554" s="60"/>
      <c r="F554" s="60"/>
      <c r="G554" s="60"/>
      <c r="H554" s="60"/>
    </row>
    <row r="555" spans="1:8" ht="15.75">
      <c r="A555" s="16"/>
      <c r="B555" s="15"/>
      <c r="C555" s="28"/>
      <c r="D555" s="59"/>
      <c r="E555" s="60"/>
      <c r="F555" s="60"/>
      <c r="G555" s="60"/>
      <c r="H555" s="60"/>
    </row>
    <row r="556" spans="1:8" ht="15.75">
      <c r="A556" s="16"/>
      <c r="B556" s="15"/>
      <c r="C556" s="28"/>
      <c r="D556" s="59"/>
      <c r="E556" s="60"/>
      <c r="F556" s="60"/>
      <c r="G556" s="60"/>
      <c r="H556" s="60"/>
    </row>
    <row r="557" spans="1:8" ht="15.75">
      <c r="A557" s="16"/>
      <c r="B557" s="15"/>
      <c r="C557" s="28"/>
      <c r="D557" s="59"/>
      <c r="E557" s="60"/>
      <c r="F557" s="60"/>
      <c r="G557" s="60"/>
      <c r="H557" s="60"/>
    </row>
    <row r="558" spans="1:8" ht="15.75">
      <c r="A558" s="16"/>
      <c r="B558" s="15"/>
      <c r="C558" s="28"/>
      <c r="D558" s="59"/>
      <c r="E558" s="60"/>
      <c r="F558" s="60"/>
      <c r="G558" s="60"/>
      <c r="H558" s="60"/>
    </row>
    <row r="559" spans="1:8" ht="15.75">
      <c r="A559" s="16"/>
      <c r="B559" s="15"/>
      <c r="C559" s="28"/>
      <c r="D559" s="59"/>
      <c r="E559" s="60"/>
      <c r="F559" s="60"/>
      <c r="G559" s="60"/>
      <c r="H559" s="60"/>
    </row>
    <row r="560" spans="1:8" ht="15.75">
      <c r="A560" s="16"/>
      <c r="B560" s="15"/>
      <c r="C560" s="28"/>
      <c r="D560" s="59"/>
      <c r="E560" s="60"/>
      <c r="F560" s="60"/>
      <c r="G560" s="60"/>
      <c r="H560" s="60"/>
    </row>
    <row r="561" spans="1:8" ht="15.75">
      <c r="A561" s="16"/>
      <c r="B561" s="15"/>
      <c r="C561" s="28"/>
      <c r="D561" s="59"/>
      <c r="E561" s="60"/>
      <c r="F561" s="60"/>
      <c r="G561" s="60"/>
      <c r="H561" s="60"/>
    </row>
    <row r="562" spans="1:8" ht="15.75">
      <c r="A562" s="16"/>
      <c r="B562" s="15"/>
      <c r="C562" s="28"/>
      <c r="D562" s="59"/>
      <c r="E562" s="60"/>
      <c r="F562" s="60"/>
      <c r="G562" s="60"/>
      <c r="H562" s="60"/>
    </row>
    <row r="563" spans="1:8" ht="15.75">
      <c r="A563" s="16"/>
      <c r="B563" s="15"/>
      <c r="C563" s="28"/>
      <c r="D563" s="59"/>
      <c r="E563" s="60"/>
      <c r="F563" s="60"/>
      <c r="G563" s="60"/>
      <c r="H563" s="60"/>
    </row>
    <row r="564" spans="1:8" ht="15.75">
      <c r="A564" s="16"/>
      <c r="B564" s="15"/>
      <c r="C564" s="28"/>
      <c r="D564" s="59"/>
      <c r="E564" s="60"/>
      <c r="F564" s="60"/>
      <c r="G564" s="60"/>
      <c r="H564" s="60"/>
    </row>
    <row r="565" spans="1:8" ht="15.75">
      <c r="A565" s="16"/>
      <c r="B565" s="15"/>
      <c r="C565" s="28"/>
      <c r="D565" s="59"/>
      <c r="E565" s="60"/>
      <c r="F565" s="60"/>
      <c r="G565" s="60"/>
      <c r="H565" s="60"/>
    </row>
    <row r="566" spans="1:8" ht="15.75">
      <c r="A566" s="16"/>
      <c r="B566" s="15"/>
      <c r="C566" s="28"/>
      <c r="D566" s="59"/>
      <c r="E566" s="60"/>
      <c r="F566" s="60"/>
      <c r="G566" s="60"/>
      <c r="H566" s="60"/>
    </row>
    <row r="567" spans="1:8" ht="15.75">
      <c r="A567" s="16"/>
      <c r="B567" s="15"/>
      <c r="C567" s="28"/>
      <c r="D567" s="59"/>
      <c r="E567" s="60"/>
      <c r="F567" s="60"/>
      <c r="G567" s="60"/>
      <c r="H567" s="60"/>
    </row>
    <row r="568" spans="1:8" ht="15.75">
      <c r="A568" s="16"/>
      <c r="B568" s="15"/>
      <c r="C568" s="28"/>
      <c r="D568" s="59"/>
      <c r="E568" s="60"/>
      <c r="F568" s="60"/>
      <c r="G568" s="60"/>
      <c r="H568" s="60"/>
    </row>
    <row r="569" spans="1:8" ht="15.75">
      <c r="A569" s="16"/>
      <c r="B569" s="15"/>
      <c r="C569" s="28"/>
      <c r="D569" s="59"/>
      <c r="E569" s="60"/>
      <c r="F569" s="60"/>
      <c r="G569" s="60"/>
      <c r="H569" s="60"/>
    </row>
    <row r="570" spans="1:8" ht="15.75">
      <c r="A570" s="16"/>
      <c r="B570" s="15"/>
      <c r="C570" s="28"/>
      <c r="D570" s="59"/>
      <c r="E570" s="60"/>
      <c r="F570" s="60"/>
      <c r="G570" s="60"/>
      <c r="H570" s="60"/>
    </row>
    <row r="571" spans="1:8" ht="15.75">
      <c r="A571" s="16"/>
      <c r="B571" s="15"/>
      <c r="C571" s="28"/>
      <c r="D571" s="59"/>
      <c r="E571" s="60"/>
      <c r="F571" s="60"/>
      <c r="G571" s="60"/>
      <c r="H571" s="60"/>
    </row>
    <row r="572" spans="1:8" ht="15.75">
      <c r="A572" s="16"/>
      <c r="B572" s="15"/>
      <c r="C572" s="28"/>
      <c r="D572" s="59"/>
      <c r="E572" s="60"/>
      <c r="F572" s="60"/>
      <c r="G572" s="60"/>
      <c r="H572" s="60"/>
    </row>
    <row r="573" spans="1:8" ht="15.75">
      <c r="A573" s="16"/>
      <c r="B573" s="15"/>
      <c r="C573" s="28"/>
      <c r="D573" s="59"/>
      <c r="E573" s="60"/>
      <c r="F573" s="60"/>
      <c r="G573" s="60"/>
      <c r="H573" s="60"/>
    </row>
    <row r="574" spans="2:8" ht="15.75">
      <c r="B574" s="62"/>
      <c r="C574" s="28"/>
      <c r="D574" s="59"/>
      <c r="E574" s="60"/>
      <c r="F574" s="60"/>
      <c r="G574" s="60"/>
      <c r="H574" s="60"/>
    </row>
    <row r="575" spans="2:8" ht="15.75">
      <c r="B575" s="62"/>
      <c r="C575" s="28"/>
      <c r="D575" s="59"/>
      <c r="E575" s="60"/>
      <c r="F575" s="60"/>
      <c r="G575" s="60"/>
      <c r="H575" s="60"/>
    </row>
    <row r="576" spans="1:8" ht="15.75">
      <c r="A576" s="31"/>
      <c r="B576" s="62"/>
      <c r="C576" s="28"/>
      <c r="D576" s="59"/>
      <c r="E576" s="60"/>
      <c r="F576" s="60"/>
      <c r="G576" s="60"/>
      <c r="H576" s="60"/>
    </row>
    <row r="577" spans="1:8" ht="15.75">
      <c r="A577" s="31"/>
      <c r="B577" s="62"/>
      <c r="C577" s="28"/>
      <c r="D577" s="59"/>
      <c r="E577" s="60"/>
      <c r="F577" s="60"/>
      <c r="G577" s="60"/>
      <c r="H577" s="60"/>
    </row>
    <row r="578" spans="1:8" ht="15.75">
      <c r="A578" s="31"/>
      <c r="B578" s="62"/>
      <c r="C578" s="28"/>
      <c r="D578" s="59"/>
      <c r="E578" s="60"/>
      <c r="F578" s="60"/>
      <c r="G578" s="60"/>
      <c r="H578" s="60"/>
    </row>
    <row r="579" spans="1:8" ht="15.75">
      <c r="A579" s="31"/>
      <c r="B579" s="62"/>
      <c r="C579" s="28"/>
      <c r="D579" s="59"/>
      <c r="E579" s="60"/>
      <c r="F579" s="60"/>
      <c r="G579" s="60"/>
      <c r="H579" s="60"/>
    </row>
    <row r="580" spans="1:8" ht="15.75">
      <c r="A580" s="31"/>
      <c r="B580" s="62"/>
      <c r="C580" s="28"/>
      <c r="D580" s="59"/>
      <c r="E580" s="60"/>
      <c r="F580" s="60"/>
      <c r="G580" s="60"/>
      <c r="H580" s="60"/>
    </row>
    <row r="581" spans="1:8" ht="15.75">
      <c r="A581" s="31"/>
      <c r="B581" s="62"/>
      <c r="C581" s="28"/>
      <c r="D581" s="59"/>
      <c r="E581" s="60"/>
      <c r="F581" s="60"/>
      <c r="G581" s="60"/>
      <c r="H581" s="60"/>
    </row>
    <row r="582" spans="1:8" ht="15.75">
      <c r="A582" s="31"/>
      <c r="B582" s="62"/>
      <c r="C582" s="28"/>
      <c r="D582" s="59"/>
      <c r="E582" s="60"/>
      <c r="F582" s="60"/>
      <c r="G582" s="60"/>
      <c r="H582" s="60"/>
    </row>
    <row r="583" spans="1:8" ht="15.75">
      <c r="A583" s="31"/>
      <c r="B583" s="62"/>
      <c r="C583" s="28"/>
      <c r="D583" s="59"/>
      <c r="E583" s="60"/>
      <c r="F583" s="60"/>
      <c r="G583" s="60"/>
      <c r="H583" s="60"/>
    </row>
    <row r="584" spans="1:8" ht="15.75">
      <c r="A584" s="31"/>
      <c r="B584" s="62"/>
      <c r="C584" s="28"/>
      <c r="D584" s="59"/>
      <c r="E584" s="60"/>
      <c r="F584" s="60"/>
      <c r="G584" s="60"/>
      <c r="H584" s="60"/>
    </row>
    <row r="585" spans="1:8" ht="15.75">
      <c r="A585" s="31"/>
      <c r="B585" s="62"/>
      <c r="C585" s="28"/>
      <c r="D585" s="59"/>
      <c r="E585" s="60"/>
      <c r="F585" s="60"/>
      <c r="G585" s="60"/>
      <c r="H585" s="60"/>
    </row>
    <row r="586" spans="1:8" ht="15.75">
      <c r="A586" s="31"/>
      <c r="B586" s="62"/>
      <c r="C586" s="28"/>
      <c r="D586" s="59"/>
      <c r="E586" s="60"/>
      <c r="F586" s="60"/>
      <c r="G586" s="60"/>
      <c r="H586" s="60"/>
    </row>
    <row r="587" spans="1:8" ht="15.75">
      <c r="A587" s="31"/>
      <c r="B587" s="62"/>
      <c r="C587" s="28"/>
      <c r="D587" s="59"/>
      <c r="E587" s="60"/>
      <c r="F587" s="60"/>
      <c r="G587" s="60"/>
      <c r="H587" s="60"/>
    </row>
    <row r="588" spans="1:8" ht="15.75">
      <c r="A588" s="31"/>
      <c r="B588" s="62"/>
      <c r="C588" s="28"/>
      <c r="D588" s="59"/>
      <c r="E588" s="60"/>
      <c r="F588" s="60"/>
      <c r="G588" s="60"/>
      <c r="H588" s="60"/>
    </row>
    <row r="589" spans="1:8" ht="15.75">
      <c r="A589" s="31"/>
      <c r="B589" s="62"/>
      <c r="C589" s="28"/>
      <c r="D589" s="59"/>
      <c r="E589" s="60"/>
      <c r="F589" s="60"/>
      <c r="G589" s="60"/>
      <c r="H589" s="60"/>
    </row>
    <row r="590" spans="1:8" ht="15.75">
      <c r="A590" s="31"/>
      <c r="B590" s="62"/>
      <c r="C590" s="28"/>
      <c r="D590" s="59"/>
      <c r="E590" s="60"/>
      <c r="F590" s="60"/>
      <c r="G590" s="60"/>
      <c r="H590" s="60"/>
    </row>
    <row r="591" spans="1:8" ht="15.75">
      <c r="A591" s="31"/>
      <c r="B591" s="62"/>
      <c r="C591" s="28"/>
      <c r="D591" s="59"/>
      <c r="E591" s="60"/>
      <c r="F591" s="60"/>
      <c r="G591" s="60"/>
      <c r="H591" s="60"/>
    </row>
    <row r="592" spans="1:8" ht="15.75">
      <c r="A592" s="31"/>
      <c r="B592" s="62"/>
      <c r="C592" s="28"/>
      <c r="D592" s="59"/>
      <c r="E592" s="60"/>
      <c r="F592" s="60"/>
      <c r="G592" s="60"/>
      <c r="H592" s="60"/>
    </row>
    <row r="593" spans="1:8" ht="15.75">
      <c r="A593" s="31"/>
      <c r="B593" s="62"/>
      <c r="C593" s="28"/>
      <c r="D593" s="59"/>
      <c r="E593" s="60"/>
      <c r="F593" s="60"/>
      <c r="G593" s="60"/>
      <c r="H593" s="60"/>
    </row>
    <row r="594" spans="1:8" ht="15.75">
      <c r="A594" s="31"/>
      <c r="B594" s="62"/>
      <c r="C594" s="28"/>
      <c r="D594" s="59"/>
      <c r="E594" s="60"/>
      <c r="F594" s="60"/>
      <c r="G594" s="60"/>
      <c r="H594" s="60"/>
    </row>
    <row r="595" spans="1:8" ht="15.75">
      <c r="A595" s="31"/>
      <c r="B595" s="62"/>
      <c r="C595" s="28"/>
      <c r="D595" s="59"/>
      <c r="E595" s="60"/>
      <c r="F595" s="60"/>
      <c r="G595" s="60"/>
      <c r="H595" s="60"/>
    </row>
    <row r="596" spans="1:8" ht="15.75">
      <c r="A596" s="31"/>
      <c r="B596" s="62"/>
      <c r="C596" s="28"/>
      <c r="D596" s="59"/>
      <c r="E596" s="60"/>
      <c r="F596" s="60"/>
      <c r="G596" s="60"/>
      <c r="H596" s="60"/>
    </row>
    <row r="597" spans="1:8" ht="15.75">
      <c r="A597" s="31"/>
      <c r="B597" s="62"/>
      <c r="C597" s="28"/>
      <c r="D597" s="59"/>
      <c r="E597" s="60"/>
      <c r="F597" s="60"/>
      <c r="G597" s="60"/>
      <c r="H597" s="60"/>
    </row>
    <row r="598" spans="1:8" ht="15.75">
      <c r="A598" s="31"/>
      <c r="B598" s="62"/>
      <c r="C598" s="28"/>
      <c r="D598" s="59"/>
      <c r="E598" s="60"/>
      <c r="F598" s="60"/>
      <c r="G598" s="60"/>
      <c r="H598" s="60"/>
    </row>
    <row r="599" spans="1:8" ht="15.75">
      <c r="A599" s="31"/>
      <c r="B599" s="62"/>
      <c r="C599" s="28"/>
      <c r="D599" s="59"/>
      <c r="E599" s="60"/>
      <c r="F599" s="60"/>
      <c r="G599" s="60"/>
      <c r="H599" s="60"/>
    </row>
    <row r="600" spans="1:8" ht="15.75">
      <c r="A600" s="31"/>
      <c r="B600" s="62"/>
      <c r="C600" s="28"/>
      <c r="D600" s="59"/>
      <c r="E600" s="60"/>
      <c r="F600" s="60"/>
      <c r="G600" s="60"/>
      <c r="H600" s="60"/>
    </row>
    <row r="601" spans="1:8" ht="15.75">
      <c r="A601" s="31"/>
      <c r="B601" s="62"/>
      <c r="C601" s="28"/>
      <c r="D601" s="59"/>
      <c r="E601" s="60"/>
      <c r="F601" s="60"/>
      <c r="G601" s="60"/>
      <c r="H601" s="60"/>
    </row>
    <row r="602" spans="1:8" ht="15.75">
      <c r="A602" s="31"/>
      <c r="B602" s="62"/>
      <c r="C602" s="28"/>
      <c r="D602" s="59"/>
      <c r="E602" s="60"/>
      <c r="F602" s="60"/>
      <c r="G602" s="60"/>
      <c r="H602" s="60"/>
    </row>
    <row r="603" spans="1:8" ht="15.75">
      <c r="A603" s="31"/>
      <c r="B603" s="62"/>
      <c r="C603" s="28"/>
      <c r="D603" s="59"/>
      <c r="E603" s="60"/>
      <c r="F603" s="60"/>
      <c r="G603" s="60"/>
      <c r="H603" s="60"/>
    </row>
    <row r="604" spans="1:8" ht="15.75">
      <c r="A604" s="31"/>
      <c r="B604" s="62"/>
      <c r="C604" s="28"/>
      <c r="D604" s="59"/>
      <c r="E604" s="60"/>
      <c r="F604" s="60"/>
      <c r="G604" s="60"/>
      <c r="H604" s="60"/>
    </row>
    <row r="605" spans="1:8" ht="15.75">
      <c r="A605" s="31"/>
      <c r="B605" s="62"/>
      <c r="C605" s="28"/>
      <c r="D605" s="59"/>
      <c r="E605" s="60"/>
      <c r="F605" s="60"/>
      <c r="G605" s="60"/>
      <c r="H605" s="60"/>
    </row>
    <row r="606" spans="1:8" ht="15.75">
      <c r="A606" s="31"/>
      <c r="B606" s="62"/>
      <c r="C606" s="28"/>
      <c r="D606" s="59"/>
      <c r="E606" s="60"/>
      <c r="F606" s="60"/>
      <c r="G606" s="60"/>
      <c r="H606" s="60"/>
    </row>
    <row r="607" spans="1:8" ht="15.75">
      <c r="A607" s="31"/>
      <c r="B607" s="62"/>
      <c r="C607" s="28"/>
      <c r="D607" s="59"/>
      <c r="E607" s="60"/>
      <c r="F607" s="60"/>
      <c r="G607" s="60"/>
      <c r="H607" s="60"/>
    </row>
    <row r="608" spans="1:8" ht="15.75">
      <c r="A608" s="31"/>
      <c r="B608" s="62"/>
      <c r="C608" s="28"/>
      <c r="D608" s="59"/>
      <c r="E608" s="60"/>
      <c r="F608" s="60"/>
      <c r="G608" s="60"/>
      <c r="H608" s="60"/>
    </row>
    <row r="609" spans="1:8" ht="15.75">
      <c r="A609" s="31"/>
      <c r="B609" s="62"/>
      <c r="C609" s="28"/>
      <c r="D609" s="59"/>
      <c r="E609" s="60"/>
      <c r="F609" s="60"/>
      <c r="G609" s="60"/>
      <c r="H609" s="60"/>
    </row>
    <row r="610" spans="1:8" ht="15.75">
      <c r="A610" s="31"/>
      <c r="B610" s="62"/>
      <c r="C610" s="28"/>
      <c r="D610" s="59"/>
      <c r="E610" s="60"/>
      <c r="F610" s="60"/>
      <c r="G610" s="60"/>
      <c r="H610" s="60"/>
    </row>
    <row r="611" spans="1:8" ht="15.75">
      <c r="A611" s="31"/>
      <c r="B611" s="62"/>
      <c r="C611" s="28"/>
      <c r="D611" s="59"/>
      <c r="E611" s="60"/>
      <c r="F611" s="60"/>
      <c r="G611" s="60"/>
      <c r="H611" s="60"/>
    </row>
    <row r="612" spans="1:8" ht="15.75">
      <c r="A612" s="31"/>
      <c r="B612" s="62"/>
      <c r="C612" s="28"/>
      <c r="D612" s="59"/>
      <c r="E612" s="60"/>
      <c r="F612" s="60"/>
      <c r="G612" s="60"/>
      <c r="H612" s="60"/>
    </row>
    <row r="613" spans="1:8" ht="15.75">
      <c r="A613" s="31"/>
      <c r="B613" s="62"/>
      <c r="C613" s="28"/>
      <c r="D613" s="59"/>
      <c r="E613" s="60"/>
      <c r="F613" s="60"/>
      <c r="G613" s="60"/>
      <c r="H613" s="60"/>
    </row>
    <row r="614" spans="1:8" ht="15.75">
      <c r="A614" s="31"/>
      <c r="B614" s="62"/>
      <c r="C614" s="28"/>
      <c r="D614" s="59"/>
      <c r="E614" s="60"/>
      <c r="F614" s="60"/>
      <c r="G614" s="60"/>
      <c r="H614" s="60"/>
    </row>
    <row r="615" spans="1:8" ht="15.75">
      <c r="A615" s="31"/>
      <c r="B615" s="62"/>
      <c r="C615" s="28"/>
      <c r="D615" s="59"/>
      <c r="E615" s="60"/>
      <c r="F615" s="60"/>
      <c r="G615" s="60"/>
      <c r="H615" s="60"/>
    </row>
    <row r="616" spans="1:8" ht="15.75">
      <c r="A616" s="31"/>
      <c r="B616" s="62"/>
      <c r="C616" s="28"/>
      <c r="D616" s="59"/>
      <c r="E616" s="60"/>
      <c r="F616" s="60"/>
      <c r="G616" s="60"/>
      <c r="H616" s="60"/>
    </row>
    <row r="617" spans="1:8" ht="15.75">
      <c r="A617" s="31"/>
      <c r="B617" s="62"/>
      <c r="C617" s="28"/>
      <c r="D617" s="59"/>
      <c r="E617" s="60"/>
      <c r="F617" s="60"/>
      <c r="G617" s="60"/>
      <c r="H617" s="60"/>
    </row>
    <row r="618" spans="1:8" ht="15.75">
      <c r="A618" s="31"/>
      <c r="B618" s="62"/>
      <c r="C618" s="28"/>
      <c r="D618" s="59"/>
      <c r="E618" s="60"/>
      <c r="F618" s="60"/>
      <c r="G618" s="60"/>
      <c r="H618" s="60"/>
    </row>
    <row r="619" spans="1:8" ht="15.75">
      <c r="A619" s="31"/>
      <c r="B619" s="62"/>
      <c r="C619" s="28"/>
      <c r="D619" s="59"/>
      <c r="E619" s="60"/>
      <c r="F619" s="60"/>
      <c r="G619" s="60"/>
      <c r="H619" s="60"/>
    </row>
    <row r="620" spans="1:8" ht="15.75">
      <c r="A620" s="31"/>
      <c r="B620" s="62"/>
      <c r="C620" s="28"/>
      <c r="D620" s="59"/>
      <c r="E620" s="60"/>
      <c r="F620" s="60"/>
      <c r="G620" s="60"/>
      <c r="H620" s="60"/>
    </row>
    <row r="621" spans="1:8" ht="15.75">
      <c r="A621" s="31"/>
      <c r="B621" s="62"/>
      <c r="C621" s="28"/>
      <c r="D621" s="59"/>
      <c r="E621" s="60"/>
      <c r="F621" s="60"/>
      <c r="G621" s="60"/>
      <c r="H621" s="60"/>
    </row>
    <row r="622" spans="1:8" ht="15.75">
      <c r="A622" s="31"/>
      <c r="B622" s="62"/>
      <c r="C622" s="28"/>
      <c r="D622" s="59"/>
      <c r="E622" s="60"/>
      <c r="F622" s="60"/>
      <c r="G622" s="60"/>
      <c r="H622" s="60"/>
    </row>
    <row r="623" spans="1:8" ht="15.75">
      <c r="A623" s="31"/>
      <c r="B623" s="62"/>
      <c r="C623" s="28"/>
      <c r="D623" s="59"/>
      <c r="E623" s="60"/>
      <c r="F623" s="60"/>
      <c r="G623" s="60"/>
      <c r="H623" s="60"/>
    </row>
    <row r="624" spans="1:8" ht="15.75">
      <c r="A624" s="31"/>
      <c r="B624" s="62"/>
      <c r="C624" s="28"/>
      <c r="D624" s="59"/>
      <c r="E624" s="60"/>
      <c r="F624" s="60"/>
      <c r="G624" s="60"/>
      <c r="H624" s="60"/>
    </row>
    <row r="625" spans="1:8" ht="15.75">
      <c r="A625" s="31"/>
      <c r="B625" s="62"/>
      <c r="C625" s="28"/>
      <c r="D625" s="63"/>
      <c r="E625" s="60"/>
      <c r="F625" s="60"/>
      <c r="G625" s="60"/>
      <c r="H625" s="60"/>
    </row>
    <row r="626" spans="1:8" ht="15.75">
      <c r="A626" s="31"/>
      <c r="B626" s="62"/>
      <c r="C626" s="28"/>
      <c r="D626" s="63"/>
      <c r="E626" s="60"/>
      <c r="F626" s="60"/>
      <c r="G626" s="60"/>
      <c r="H626" s="60"/>
    </row>
    <row r="627" spans="1:8" ht="15.75">
      <c r="A627" s="31"/>
      <c r="B627" s="62"/>
      <c r="C627" s="28"/>
      <c r="D627" s="63"/>
      <c r="E627" s="60"/>
      <c r="F627" s="60"/>
      <c r="G627" s="60"/>
      <c r="H627" s="60"/>
    </row>
    <row r="628" spans="1:8" ht="15.75">
      <c r="A628" s="31"/>
      <c r="B628" s="62"/>
      <c r="C628" s="28"/>
      <c r="D628" s="63"/>
      <c r="E628" s="60"/>
      <c r="F628" s="60"/>
      <c r="G628" s="60"/>
      <c r="H628" s="60"/>
    </row>
    <row r="629" spans="1:8" ht="15.75">
      <c r="A629" s="31"/>
      <c r="B629" s="62"/>
      <c r="C629" s="28"/>
      <c r="D629" s="63"/>
      <c r="E629" s="60"/>
      <c r="F629" s="60"/>
      <c r="G629" s="60"/>
      <c r="H629" s="60"/>
    </row>
    <row r="630" spans="1:8" ht="15.75">
      <c r="A630" s="31"/>
      <c r="B630" s="62"/>
      <c r="C630" s="28"/>
      <c r="D630" s="63"/>
      <c r="E630" s="60"/>
      <c r="F630" s="60"/>
      <c r="G630" s="60"/>
      <c r="H630" s="60"/>
    </row>
    <row r="631" spans="1:8" ht="15.75">
      <c r="A631" s="31"/>
      <c r="B631" s="62"/>
      <c r="C631" s="28"/>
      <c r="D631" s="63"/>
      <c r="E631" s="60"/>
      <c r="F631" s="60"/>
      <c r="G631" s="60"/>
      <c r="H631" s="60"/>
    </row>
    <row r="632" spans="1:8" ht="15.75">
      <c r="A632" s="31"/>
      <c r="B632" s="62"/>
      <c r="C632" s="28"/>
      <c r="D632" s="63"/>
      <c r="E632" s="60"/>
      <c r="F632" s="60"/>
      <c r="G632" s="60"/>
      <c r="H632" s="60"/>
    </row>
    <row r="633" spans="1:8" ht="15.75">
      <c r="A633" s="31"/>
      <c r="B633" s="62"/>
      <c r="C633" s="28"/>
      <c r="D633" s="63"/>
      <c r="E633" s="60"/>
      <c r="F633" s="60"/>
      <c r="G633" s="60"/>
      <c r="H633" s="60"/>
    </row>
    <row r="634" spans="1:8" ht="15.75">
      <c r="A634" s="31"/>
      <c r="B634" s="62"/>
      <c r="C634" s="28"/>
      <c r="D634" s="63"/>
      <c r="E634" s="60"/>
      <c r="F634" s="60"/>
      <c r="G634" s="60"/>
      <c r="H634" s="60"/>
    </row>
    <row r="635" spans="1:8" ht="15.75">
      <c r="A635" s="31"/>
      <c r="B635" s="62"/>
      <c r="C635" s="28"/>
      <c r="D635" s="63"/>
      <c r="E635" s="60"/>
      <c r="F635" s="60"/>
      <c r="G635" s="60"/>
      <c r="H635" s="60"/>
    </row>
    <row r="636" spans="1:8" ht="15.75">
      <c r="A636" s="31"/>
      <c r="B636" s="62"/>
      <c r="C636" s="28"/>
      <c r="D636" s="63"/>
      <c r="E636" s="60"/>
      <c r="F636" s="60"/>
      <c r="G636" s="60"/>
      <c r="H636" s="60"/>
    </row>
    <row r="637" spans="1:8" ht="15.75">
      <c r="A637" s="31"/>
      <c r="B637" s="62"/>
      <c r="C637" s="28"/>
      <c r="D637" s="63"/>
      <c r="E637" s="60"/>
      <c r="F637" s="60"/>
      <c r="G637" s="60"/>
      <c r="H637" s="60"/>
    </row>
    <row r="638" spans="1:8" ht="15.75">
      <c r="A638" s="31"/>
      <c r="B638" s="62"/>
      <c r="C638" s="28"/>
      <c r="D638" s="63"/>
      <c r="E638" s="60"/>
      <c r="F638" s="60"/>
      <c r="G638" s="60"/>
      <c r="H638" s="60"/>
    </row>
    <row r="639" spans="1:8" ht="15.75">
      <c r="A639" s="31"/>
      <c r="B639" s="62"/>
      <c r="C639" s="28"/>
      <c r="D639" s="63"/>
      <c r="E639" s="60"/>
      <c r="F639" s="60"/>
      <c r="G639" s="60"/>
      <c r="H639" s="60"/>
    </row>
    <row r="640" spans="1:8" ht="15.75">
      <c r="A640" s="31"/>
      <c r="B640" s="62"/>
      <c r="C640" s="28"/>
      <c r="D640" s="63"/>
      <c r="E640" s="60"/>
      <c r="F640" s="60"/>
      <c r="G640" s="60"/>
      <c r="H640" s="60"/>
    </row>
    <row r="641" spans="1:8" ht="15.75">
      <c r="A641" s="31"/>
      <c r="B641" s="62"/>
      <c r="C641" s="28"/>
      <c r="D641" s="63"/>
      <c r="E641" s="60"/>
      <c r="F641" s="60"/>
      <c r="G641" s="60"/>
      <c r="H641" s="60"/>
    </row>
    <row r="642" spans="1:8" ht="15.75">
      <c r="A642" s="31"/>
      <c r="B642" s="62"/>
      <c r="C642" s="28"/>
      <c r="D642" s="63"/>
      <c r="E642" s="60"/>
      <c r="F642" s="60"/>
      <c r="G642" s="60"/>
      <c r="H642" s="60"/>
    </row>
    <row r="643" spans="1:8" ht="15.75">
      <c r="A643" s="31"/>
      <c r="B643" s="62"/>
      <c r="C643" s="28"/>
      <c r="D643" s="63"/>
      <c r="E643" s="60"/>
      <c r="F643" s="60"/>
      <c r="G643" s="60"/>
      <c r="H643" s="60"/>
    </row>
    <row r="644" spans="1:8" ht="15.75">
      <c r="A644" s="31"/>
      <c r="B644" s="62"/>
      <c r="C644" s="28"/>
      <c r="D644" s="63"/>
      <c r="E644" s="60"/>
      <c r="F644" s="60"/>
      <c r="G644" s="60"/>
      <c r="H644" s="60"/>
    </row>
    <row r="645" spans="1:8" ht="15.75">
      <c r="A645" s="31"/>
      <c r="B645" s="62"/>
      <c r="C645" s="28"/>
      <c r="D645" s="63"/>
      <c r="E645" s="60"/>
      <c r="F645" s="60"/>
      <c r="G645" s="60"/>
      <c r="H645" s="60"/>
    </row>
    <row r="646" spans="1:8" ht="15.75">
      <c r="A646" s="31"/>
      <c r="B646" s="62"/>
      <c r="C646" s="28"/>
      <c r="D646" s="63"/>
      <c r="E646" s="60"/>
      <c r="F646" s="60"/>
      <c r="G646" s="60"/>
      <c r="H646" s="60"/>
    </row>
    <row r="647" spans="1:8" ht="15.75">
      <c r="A647" s="31"/>
      <c r="B647" s="62"/>
      <c r="C647" s="28"/>
      <c r="D647" s="63"/>
      <c r="E647" s="60"/>
      <c r="F647" s="60"/>
      <c r="G647" s="60"/>
      <c r="H647" s="60"/>
    </row>
    <row r="648" spans="1:8" ht="15.75">
      <c r="A648" s="31"/>
      <c r="B648" s="62"/>
      <c r="C648" s="28"/>
      <c r="D648" s="63"/>
      <c r="E648" s="60"/>
      <c r="F648" s="60"/>
      <c r="G648" s="60"/>
      <c r="H648" s="60"/>
    </row>
    <row r="649" spans="1:8" ht="15.75">
      <c r="A649" s="31"/>
      <c r="B649" s="62"/>
      <c r="C649" s="28"/>
      <c r="D649" s="63"/>
      <c r="E649" s="60"/>
      <c r="F649" s="60"/>
      <c r="G649" s="60"/>
      <c r="H649" s="60"/>
    </row>
    <row r="650" spans="1:8" ht="15.75">
      <c r="A650" s="31"/>
      <c r="B650" s="62"/>
      <c r="C650" s="28"/>
      <c r="D650" s="63"/>
      <c r="E650" s="60"/>
      <c r="F650" s="60"/>
      <c r="G650" s="60"/>
      <c r="H650" s="60"/>
    </row>
    <row r="651" spans="1:8" ht="15.75">
      <c r="A651" s="31"/>
      <c r="B651" s="62"/>
      <c r="C651" s="28"/>
      <c r="D651" s="63"/>
      <c r="E651" s="60"/>
      <c r="F651" s="60"/>
      <c r="G651" s="60"/>
      <c r="H651" s="60"/>
    </row>
    <row r="652" spans="1:8" ht="15.75">
      <c r="A652" s="31"/>
      <c r="B652" s="62"/>
      <c r="C652" s="28"/>
      <c r="D652" s="63"/>
      <c r="E652" s="60"/>
      <c r="F652" s="60"/>
      <c r="G652" s="60"/>
      <c r="H652" s="60"/>
    </row>
    <row r="653" spans="1:8" ht="15.75">
      <c r="A653" s="31"/>
      <c r="B653" s="62"/>
      <c r="C653" s="28"/>
      <c r="D653" s="63"/>
      <c r="E653" s="60"/>
      <c r="F653" s="60"/>
      <c r="G653" s="60"/>
      <c r="H653" s="60"/>
    </row>
    <row r="654" spans="1:8" ht="15.75">
      <c r="A654" s="31"/>
      <c r="B654" s="62"/>
      <c r="C654" s="28"/>
      <c r="D654" s="63"/>
      <c r="E654" s="60"/>
      <c r="F654" s="60"/>
      <c r="G654" s="60"/>
      <c r="H654" s="60"/>
    </row>
    <row r="655" spans="1:8" ht="15.75">
      <c r="A655" s="31"/>
      <c r="B655" s="62"/>
      <c r="C655" s="28"/>
      <c r="D655" s="63"/>
      <c r="E655" s="60"/>
      <c r="F655" s="60"/>
      <c r="G655" s="60"/>
      <c r="H655" s="60"/>
    </row>
    <row r="656" spans="1:8" ht="15.75">
      <c r="A656" s="31"/>
      <c r="B656" s="62"/>
      <c r="C656" s="28"/>
      <c r="D656" s="63"/>
      <c r="E656" s="60"/>
      <c r="F656" s="60"/>
      <c r="G656" s="60"/>
      <c r="H656" s="60"/>
    </row>
    <row r="657" spans="1:8" ht="15.75">
      <c r="A657" s="31"/>
      <c r="B657" s="62"/>
      <c r="C657" s="28"/>
      <c r="D657" s="63"/>
      <c r="E657" s="60"/>
      <c r="F657" s="60"/>
      <c r="G657" s="60"/>
      <c r="H657" s="60"/>
    </row>
    <row r="658" spans="1:8" ht="15.75">
      <c r="A658" s="31"/>
      <c r="B658" s="62"/>
      <c r="C658" s="28"/>
      <c r="D658" s="63"/>
      <c r="E658" s="60"/>
      <c r="F658" s="60"/>
      <c r="G658" s="60"/>
      <c r="H658" s="60"/>
    </row>
    <row r="659" spans="1:8" ht="15.75">
      <c r="A659" s="31"/>
      <c r="B659" s="62"/>
      <c r="C659" s="28"/>
      <c r="D659" s="63"/>
      <c r="E659" s="60"/>
      <c r="F659" s="60"/>
      <c r="G659" s="60"/>
      <c r="H659" s="60"/>
    </row>
    <row r="660" spans="1:8" ht="15.75">
      <c r="A660" s="31"/>
      <c r="B660" s="62"/>
      <c r="C660" s="28"/>
      <c r="D660" s="63"/>
      <c r="E660" s="60"/>
      <c r="F660" s="60"/>
      <c r="G660" s="60"/>
      <c r="H660" s="60"/>
    </row>
    <row r="661" spans="1:8" ht="15.75">
      <c r="A661" s="31"/>
      <c r="B661" s="62"/>
      <c r="C661" s="28"/>
      <c r="D661" s="63"/>
      <c r="E661" s="60"/>
      <c r="F661" s="60"/>
      <c r="G661" s="60"/>
      <c r="H661" s="60"/>
    </row>
    <row r="662" spans="1:8" ht="15.75">
      <c r="A662" s="31"/>
      <c r="B662" s="62"/>
      <c r="C662" s="28"/>
      <c r="D662" s="63"/>
      <c r="E662" s="60"/>
      <c r="F662" s="60"/>
      <c r="G662" s="60"/>
      <c r="H662" s="60"/>
    </row>
    <row r="663" spans="1:8" ht="15.75">
      <c r="A663" s="31"/>
      <c r="B663" s="62"/>
      <c r="C663" s="28"/>
      <c r="D663" s="63"/>
      <c r="E663" s="60"/>
      <c r="F663" s="60"/>
      <c r="G663" s="60"/>
      <c r="H663" s="60"/>
    </row>
    <row r="664" spans="1:8" ht="15.75">
      <c r="A664" s="31"/>
      <c r="B664" s="62"/>
      <c r="C664" s="28"/>
      <c r="D664" s="63"/>
      <c r="E664" s="60"/>
      <c r="F664" s="60"/>
      <c r="G664" s="60"/>
      <c r="H664" s="60"/>
    </row>
    <row r="665" spans="1:8" ht="15.75">
      <c r="A665" s="31"/>
      <c r="B665" s="62"/>
      <c r="C665" s="28"/>
      <c r="D665" s="63"/>
      <c r="E665" s="60"/>
      <c r="F665" s="60"/>
      <c r="G665" s="60"/>
      <c r="H665" s="60"/>
    </row>
    <row r="666" spans="1:8" ht="15.75">
      <c r="A666" s="31"/>
      <c r="B666" s="62"/>
      <c r="C666" s="28"/>
      <c r="D666" s="63"/>
      <c r="E666" s="60"/>
      <c r="F666" s="60"/>
      <c r="G666" s="60"/>
      <c r="H666" s="60"/>
    </row>
    <row r="667" spans="1:8" ht="15.75">
      <c r="A667" s="31"/>
      <c r="B667" s="62"/>
      <c r="C667" s="28"/>
      <c r="D667" s="63"/>
      <c r="E667" s="60"/>
      <c r="F667" s="60"/>
      <c r="G667" s="60"/>
      <c r="H667" s="60"/>
    </row>
    <row r="668" spans="1:8" ht="15.75">
      <c r="A668" s="31"/>
      <c r="B668" s="62"/>
      <c r="C668" s="28"/>
      <c r="D668" s="63"/>
      <c r="E668" s="60"/>
      <c r="F668" s="60"/>
      <c r="G668" s="60"/>
      <c r="H668" s="60"/>
    </row>
    <row r="669" spans="1:8" ht="15.75">
      <c r="A669" s="31"/>
      <c r="B669" s="62"/>
      <c r="C669" s="28"/>
      <c r="D669" s="63"/>
      <c r="E669" s="60"/>
      <c r="F669" s="60"/>
      <c r="G669" s="60"/>
      <c r="H669" s="60"/>
    </row>
    <row r="670" spans="1:8" ht="15.75">
      <c r="A670" s="31"/>
      <c r="B670" s="62"/>
      <c r="C670" s="28"/>
      <c r="D670" s="63"/>
      <c r="E670" s="60"/>
      <c r="F670" s="60"/>
      <c r="G670" s="60"/>
      <c r="H670" s="60"/>
    </row>
    <row r="671" spans="1:8" ht="15.75">
      <c r="A671" s="31"/>
      <c r="B671" s="62"/>
      <c r="C671" s="28"/>
      <c r="D671" s="63"/>
      <c r="E671" s="60"/>
      <c r="F671" s="60"/>
      <c r="G671" s="60"/>
      <c r="H671" s="60"/>
    </row>
    <row r="672" spans="1:8" ht="15.75">
      <c r="A672" s="31"/>
      <c r="B672" s="62"/>
      <c r="C672" s="28"/>
      <c r="D672" s="63"/>
      <c r="E672" s="60"/>
      <c r="F672" s="60"/>
      <c r="G672" s="60"/>
      <c r="H672" s="60"/>
    </row>
    <row r="673" spans="1:8" ht="15.75">
      <c r="A673" s="31"/>
      <c r="B673" s="62"/>
      <c r="C673" s="28"/>
      <c r="D673" s="63"/>
      <c r="E673" s="60"/>
      <c r="F673" s="60"/>
      <c r="G673" s="60"/>
      <c r="H673" s="60"/>
    </row>
    <row r="674" spans="1:8" ht="15.75">
      <c r="A674" s="31"/>
      <c r="B674" s="62"/>
      <c r="C674" s="28"/>
      <c r="D674" s="63"/>
      <c r="E674" s="60"/>
      <c r="F674" s="60"/>
      <c r="G674" s="60"/>
      <c r="H674" s="60"/>
    </row>
    <row r="675" spans="1:8" ht="15.75">
      <c r="A675" s="31"/>
      <c r="B675" s="62"/>
      <c r="C675" s="28"/>
      <c r="D675" s="63"/>
      <c r="E675" s="60"/>
      <c r="F675" s="60"/>
      <c r="G675" s="60"/>
      <c r="H675" s="60"/>
    </row>
    <row r="676" spans="1:8" ht="15.75">
      <c r="A676" s="31"/>
      <c r="B676" s="62"/>
      <c r="C676" s="28"/>
      <c r="D676" s="63"/>
      <c r="E676" s="60"/>
      <c r="F676" s="60"/>
      <c r="G676" s="60"/>
      <c r="H676" s="60"/>
    </row>
    <row r="677" spans="1:8" ht="15.75">
      <c r="A677" s="31"/>
      <c r="B677" s="62"/>
      <c r="C677" s="28"/>
      <c r="D677" s="63"/>
      <c r="E677" s="60"/>
      <c r="F677" s="60"/>
      <c r="G677" s="60"/>
      <c r="H677" s="60"/>
    </row>
    <row r="678" spans="1:8" ht="15.75">
      <c r="A678" s="31"/>
      <c r="B678" s="62"/>
      <c r="C678" s="28"/>
      <c r="D678" s="63"/>
      <c r="E678" s="60"/>
      <c r="F678" s="60"/>
      <c r="G678" s="60"/>
      <c r="H678" s="60"/>
    </row>
    <row r="679" spans="1:8" ht="15.75">
      <c r="A679" s="31"/>
      <c r="B679" s="62"/>
      <c r="C679" s="28"/>
      <c r="D679" s="63"/>
      <c r="E679" s="60"/>
      <c r="F679" s="60"/>
      <c r="G679" s="60"/>
      <c r="H679" s="60"/>
    </row>
    <row r="680" spans="1:8" ht="15.75">
      <c r="A680" s="31"/>
      <c r="B680" s="62"/>
      <c r="C680" s="28"/>
      <c r="D680" s="63"/>
      <c r="E680" s="60"/>
      <c r="F680" s="60"/>
      <c r="G680" s="60"/>
      <c r="H680" s="60"/>
    </row>
    <row r="681" spans="1:8" ht="15.75">
      <c r="A681" s="31"/>
      <c r="B681" s="62"/>
      <c r="C681" s="28"/>
      <c r="D681" s="63"/>
      <c r="E681" s="60"/>
      <c r="F681" s="60"/>
      <c r="G681" s="60"/>
      <c r="H681" s="60"/>
    </row>
    <row r="682" spans="1:8" ht="15.75">
      <c r="A682" s="31"/>
      <c r="B682" s="62"/>
      <c r="C682" s="28"/>
      <c r="D682" s="63"/>
      <c r="E682" s="60"/>
      <c r="F682" s="60"/>
      <c r="G682" s="60"/>
      <c r="H682" s="60"/>
    </row>
    <row r="683" spans="1:8" ht="15.75">
      <c r="A683" s="31"/>
      <c r="B683" s="62"/>
      <c r="C683" s="28"/>
      <c r="D683" s="63"/>
      <c r="E683" s="60"/>
      <c r="F683" s="60"/>
      <c r="G683" s="60"/>
      <c r="H683" s="60"/>
    </row>
    <row r="684" spans="1:8" ht="15.75">
      <c r="A684" s="31"/>
      <c r="B684" s="62"/>
      <c r="C684" s="28"/>
      <c r="D684" s="63"/>
      <c r="E684" s="60"/>
      <c r="F684" s="60"/>
      <c r="G684" s="60"/>
      <c r="H684" s="60"/>
    </row>
    <row r="685" spans="1:8" ht="15.75">
      <c r="A685" s="31"/>
      <c r="B685" s="62"/>
      <c r="C685" s="28"/>
      <c r="D685" s="63"/>
      <c r="E685" s="60"/>
      <c r="F685" s="60"/>
      <c r="G685" s="60"/>
      <c r="H685" s="60"/>
    </row>
    <row r="686" spans="1:8" ht="15.75">
      <c r="A686" s="31"/>
      <c r="B686" s="62"/>
      <c r="C686" s="28"/>
      <c r="D686" s="63"/>
      <c r="E686" s="60"/>
      <c r="F686" s="60"/>
      <c r="G686" s="60"/>
      <c r="H686" s="60"/>
    </row>
    <row r="687" spans="1:8" ht="15.75">
      <c r="A687" s="31"/>
      <c r="B687" s="62"/>
      <c r="C687" s="28"/>
      <c r="D687" s="63"/>
      <c r="E687" s="60"/>
      <c r="F687" s="60"/>
      <c r="G687" s="60"/>
      <c r="H687" s="60"/>
    </row>
    <row r="688" spans="1:8" ht="15.75">
      <c r="A688" s="31"/>
      <c r="B688" s="62"/>
      <c r="C688" s="28"/>
      <c r="D688" s="63"/>
      <c r="E688" s="60"/>
      <c r="F688" s="60"/>
      <c r="G688" s="60"/>
      <c r="H688" s="60"/>
    </row>
    <row r="689" spans="1:8" ht="15.75">
      <c r="A689" s="31"/>
      <c r="B689" s="62"/>
      <c r="C689" s="28"/>
      <c r="D689" s="63"/>
      <c r="E689" s="60"/>
      <c r="F689" s="60"/>
      <c r="G689" s="60"/>
      <c r="H689" s="60"/>
    </row>
    <row r="690" spans="1:8" ht="15.75">
      <c r="A690" s="31"/>
      <c r="B690" s="62"/>
      <c r="C690" s="28"/>
      <c r="D690" s="63"/>
      <c r="E690" s="60"/>
      <c r="F690" s="60"/>
      <c r="G690" s="60"/>
      <c r="H690" s="60"/>
    </row>
    <row r="691" spans="1:8" ht="15.75">
      <c r="A691" s="31"/>
      <c r="B691" s="62"/>
      <c r="C691" s="28"/>
      <c r="D691" s="63"/>
      <c r="E691" s="60"/>
      <c r="F691" s="60"/>
      <c r="G691" s="60"/>
      <c r="H691" s="60"/>
    </row>
    <row r="692" spans="1:8" ht="15.75">
      <c r="A692" s="31"/>
      <c r="B692" s="62"/>
      <c r="C692" s="28"/>
      <c r="D692" s="63"/>
      <c r="E692" s="60"/>
      <c r="F692" s="60"/>
      <c r="G692" s="60"/>
      <c r="H692" s="60"/>
    </row>
    <row r="693" spans="1:8" ht="15.75">
      <c r="A693" s="31"/>
      <c r="B693" s="62"/>
      <c r="C693" s="28"/>
      <c r="D693" s="63"/>
      <c r="E693" s="60"/>
      <c r="F693" s="60"/>
      <c r="G693" s="60"/>
      <c r="H693" s="60"/>
    </row>
    <row r="694" spans="1:8" ht="15.75">
      <c r="A694" s="31"/>
      <c r="B694" s="62"/>
      <c r="C694" s="28"/>
      <c r="D694" s="63"/>
      <c r="E694" s="60"/>
      <c r="F694" s="60"/>
      <c r="G694" s="60"/>
      <c r="H694" s="60"/>
    </row>
    <row r="695" spans="1:8" ht="15.75">
      <c r="A695" s="31"/>
      <c r="B695" s="62"/>
      <c r="C695" s="28"/>
      <c r="D695" s="63"/>
      <c r="E695" s="60"/>
      <c r="F695" s="60"/>
      <c r="G695" s="60"/>
      <c r="H695" s="60"/>
    </row>
    <row r="696" spans="1:8" ht="15.75">
      <c r="A696" s="31"/>
      <c r="B696" s="62"/>
      <c r="C696" s="28"/>
      <c r="D696" s="63"/>
      <c r="E696" s="60"/>
      <c r="F696" s="60"/>
      <c r="G696" s="60"/>
      <c r="H696" s="60"/>
    </row>
    <row r="697" spans="1:8" ht="15.75">
      <c r="A697" s="31"/>
      <c r="B697" s="62"/>
      <c r="C697" s="28"/>
      <c r="D697" s="63"/>
      <c r="E697" s="60"/>
      <c r="F697" s="60"/>
      <c r="G697" s="60"/>
      <c r="H697" s="60"/>
    </row>
    <row r="698" spans="1:8" ht="15.75">
      <c r="A698" s="31"/>
      <c r="B698" s="62"/>
      <c r="C698" s="28"/>
      <c r="D698" s="63"/>
      <c r="E698" s="60"/>
      <c r="F698" s="60"/>
      <c r="G698" s="60"/>
      <c r="H698" s="60"/>
    </row>
    <row r="699" spans="1:8" ht="15.75">
      <c r="A699" s="31"/>
      <c r="B699" s="62"/>
      <c r="C699" s="28"/>
      <c r="D699" s="63"/>
      <c r="E699" s="60"/>
      <c r="F699" s="60"/>
      <c r="G699" s="60"/>
      <c r="H699" s="60"/>
    </row>
    <row r="700" spans="1:8" ht="15.75">
      <c r="A700" s="31"/>
      <c r="B700" s="62"/>
      <c r="C700" s="28"/>
      <c r="D700" s="63"/>
      <c r="E700" s="60"/>
      <c r="F700" s="60"/>
      <c r="G700" s="60"/>
      <c r="H700" s="60"/>
    </row>
    <row r="701" spans="1:8" ht="15.75">
      <c r="A701" s="31"/>
      <c r="B701" s="62"/>
      <c r="C701" s="28"/>
      <c r="D701" s="63"/>
      <c r="E701" s="60"/>
      <c r="F701" s="60"/>
      <c r="G701" s="60"/>
      <c r="H701" s="60"/>
    </row>
    <row r="702" spans="1:8" ht="15.75">
      <c r="A702" s="31"/>
      <c r="B702" s="62"/>
      <c r="C702" s="28"/>
      <c r="D702" s="63"/>
      <c r="E702" s="60"/>
      <c r="F702" s="60"/>
      <c r="G702" s="60"/>
      <c r="H702" s="60"/>
    </row>
    <row r="703" spans="1:8" ht="15.75">
      <c r="A703" s="31"/>
      <c r="B703" s="62"/>
      <c r="C703" s="28"/>
      <c r="D703" s="63"/>
      <c r="E703" s="60"/>
      <c r="F703" s="60"/>
      <c r="G703" s="60"/>
      <c r="H703" s="60"/>
    </row>
    <row r="704" spans="1:8" ht="15.75">
      <c r="A704" s="31"/>
      <c r="B704" s="62"/>
      <c r="C704" s="28"/>
      <c r="D704" s="63"/>
      <c r="E704" s="60"/>
      <c r="F704" s="60"/>
      <c r="G704" s="60"/>
      <c r="H704" s="60"/>
    </row>
    <row r="705" spans="1:8" ht="15.75">
      <c r="A705" s="31"/>
      <c r="B705" s="62"/>
      <c r="C705" s="28"/>
      <c r="D705" s="63"/>
      <c r="E705" s="60"/>
      <c r="F705" s="60"/>
      <c r="G705" s="60"/>
      <c r="H705" s="60"/>
    </row>
    <row r="706" spans="1:8" ht="15.75">
      <c r="A706" s="31"/>
      <c r="B706" s="62"/>
      <c r="C706" s="28"/>
      <c r="D706" s="63"/>
      <c r="E706" s="60"/>
      <c r="F706" s="60"/>
      <c r="G706" s="60"/>
      <c r="H706" s="60"/>
    </row>
    <row r="707" spans="1:8" ht="15.75">
      <c r="A707" s="31"/>
      <c r="B707" s="62"/>
      <c r="C707" s="28"/>
      <c r="D707" s="63"/>
      <c r="E707" s="60"/>
      <c r="F707" s="60"/>
      <c r="G707" s="60"/>
      <c r="H707" s="60"/>
    </row>
    <row r="708" spans="1:8" ht="15.75">
      <c r="A708" s="31"/>
      <c r="B708" s="62"/>
      <c r="C708" s="28"/>
      <c r="D708" s="63"/>
      <c r="E708" s="60"/>
      <c r="F708" s="60"/>
      <c r="G708" s="60"/>
      <c r="H708" s="60"/>
    </row>
    <row r="709" spans="1:8" ht="15.75">
      <c r="A709" s="31"/>
      <c r="B709" s="62"/>
      <c r="C709" s="28"/>
      <c r="D709" s="63"/>
      <c r="E709" s="60"/>
      <c r="F709" s="60"/>
      <c r="G709" s="60"/>
      <c r="H709" s="60"/>
    </row>
    <row r="710" spans="1:8" ht="15.75">
      <c r="A710" s="31"/>
      <c r="B710" s="62"/>
      <c r="C710" s="28"/>
      <c r="D710" s="63"/>
      <c r="E710" s="60"/>
      <c r="F710" s="60"/>
      <c r="G710" s="60"/>
      <c r="H710" s="60"/>
    </row>
    <row r="711" spans="1:8" ht="15.75">
      <c r="A711" s="31"/>
      <c r="B711" s="62"/>
      <c r="C711" s="28"/>
      <c r="D711" s="63"/>
      <c r="E711" s="60"/>
      <c r="F711" s="60"/>
      <c r="G711" s="60"/>
      <c r="H711" s="60"/>
    </row>
    <row r="712" spans="1:8" ht="15.75">
      <c r="A712" s="31"/>
      <c r="B712" s="62"/>
      <c r="C712" s="28"/>
      <c r="D712" s="63"/>
      <c r="E712" s="60"/>
      <c r="F712" s="60"/>
      <c r="G712" s="60"/>
      <c r="H712" s="60"/>
    </row>
    <row r="713" spans="1:8" ht="15.75">
      <c r="A713" s="31"/>
      <c r="B713" s="62"/>
      <c r="C713" s="28"/>
      <c r="D713" s="63"/>
      <c r="E713" s="60"/>
      <c r="F713" s="60"/>
      <c r="G713" s="60"/>
      <c r="H713" s="60"/>
    </row>
    <row r="714" spans="1:8" ht="15.75">
      <c r="A714" s="31"/>
      <c r="B714" s="62"/>
      <c r="C714" s="28"/>
      <c r="D714" s="63"/>
      <c r="E714" s="60"/>
      <c r="F714" s="60"/>
      <c r="G714" s="60"/>
      <c r="H714" s="60"/>
    </row>
    <row r="715" spans="1:8" ht="15.75">
      <c r="A715" s="31"/>
      <c r="B715" s="62"/>
      <c r="C715" s="28"/>
      <c r="D715" s="63"/>
      <c r="E715" s="60"/>
      <c r="F715" s="60"/>
      <c r="G715" s="60"/>
      <c r="H715" s="60"/>
    </row>
    <row r="716" spans="1:8" ht="15.75">
      <c r="A716" s="31"/>
      <c r="B716" s="62"/>
      <c r="C716" s="28"/>
      <c r="D716" s="63"/>
      <c r="E716" s="60"/>
      <c r="F716" s="60"/>
      <c r="G716" s="60"/>
      <c r="H716" s="60"/>
    </row>
    <row r="717" spans="1:8" ht="15.75">
      <c r="A717" s="31"/>
      <c r="B717" s="62"/>
      <c r="C717" s="28"/>
      <c r="D717" s="63"/>
      <c r="E717" s="60"/>
      <c r="F717" s="60"/>
      <c r="G717" s="60"/>
      <c r="H717" s="60"/>
    </row>
    <row r="718" spans="1:8" ht="15.75">
      <c r="A718" s="31"/>
      <c r="B718" s="62"/>
      <c r="C718" s="28"/>
      <c r="D718" s="63"/>
      <c r="E718" s="60"/>
      <c r="F718" s="60"/>
      <c r="G718" s="60"/>
      <c r="H718" s="60"/>
    </row>
    <row r="719" spans="1:8" ht="15.75">
      <c r="A719" s="31"/>
      <c r="B719" s="62"/>
      <c r="C719" s="28"/>
      <c r="D719" s="63"/>
      <c r="E719" s="60"/>
      <c r="F719" s="60"/>
      <c r="G719" s="60"/>
      <c r="H719" s="60"/>
    </row>
    <row r="720" spans="1:8" ht="15.75">
      <c r="A720" s="31"/>
      <c r="B720" s="62"/>
      <c r="C720" s="28"/>
      <c r="D720" s="63"/>
      <c r="E720" s="60"/>
      <c r="F720" s="60"/>
      <c r="G720" s="60"/>
      <c r="H720" s="60"/>
    </row>
    <row r="721" spans="1:8" ht="15.75">
      <c r="A721" s="31"/>
      <c r="B721" s="62"/>
      <c r="C721" s="28"/>
      <c r="D721" s="63"/>
      <c r="E721" s="60"/>
      <c r="F721" s="60"/>
      <c r="G721" s="60"/>
      <c r="H721" s="60"/>
    </row>
    <row r="722" spans="1:8" ht="15.75">
      <c r="A722" s="31"/>
      <c r="B722" s="62"/>
      <c r="C722" s="28"/>
      <c r="D722" s="63"/>
      <c r="E722" s="60"/>
      <c r="F722" s="60"/>
      <c r="G722" s="60"/>
      <c r="H722" s="60"/>
    </row>
    <row r="723" spans="1:8" ht="15.75">
      <c r="A723" s="31"/>
      <c r="B723" s="62"/>
      <c r="C723" s="28"/>
      <c r="D723" s="63"/>
      <c r="E723" s="60"/>
      <c r="F723" s="60"/>
      <c r="G723" s="60"/>
      <c r="H723" s="60"/>
    </row>
    <row r="724" spans="1:8" ht="15.75">
      <c r="A724" s="31"/>
      <c r="B724" s="62"/>
      <c r="C724" s="28"/>
      <c r="D724" s="63"/>
      <c r="E724" s="60"/>
      <c r="F724" s="60"/>
      <c r="G724" s="60"/>
      <c r="H724" s="60"/>
    </row>
    <row r="725" spans="1:8" ht="15.75">
      <c r="A725" s="31"/>
      <c r="B725" s="62"/>
      <c r="C725" s="28"/>
      <c r="D725" s="63"/>
      <c r="E725" s="60"/>
      <c r="F725" s="60"/>
      <c r="G725" s="60"/>
      <c r="H725" s="60"/>
    </row>
    <row r="726" spans="1:8" ht="15.75">
      <c r="A726" s="31"/>
      <c r="B726" s="62"/>
      <c r="C726" s="28"/>
      <c r="D726" s="63"/>
      <c r="E726" s="60"/>
      <c r="F726" s="60"/>
      <c r="G726" s="60"/>
      <c r="H726" s="60"/>
    </row>
    <row r="727" spans="1:8" ht="15.75">
      <c r="A727" s="31"/>
      <c r="B727" s="62"/>
      <c r="C727" s="28"/>
      <c r="D727" s="63"/>
      <c r="E727" s="60"/>
      <c r="F727" s="60"/>
      <c r="G727" s="60"/>
      <c r="H727" s="60"/>
    </row>
    <row r="728" spans="1:8" ht="15.75">
      <c r="A728" s="31"/>
      <c r="B728" s="62"/>
      <c r="C728" s="28"/>
      <c r="D728" s="63"/>
      <c r="E728" s="60"/>
      <c r="F728" s="60"/>
      <c r="G728" s="60"/>
      <c r="H728" s="60"/>
    </row>
    <row r="729" spans="1:8" ht="15.75">
      <c r="A729" s="31"/>
      <c r="B729" s="62"/>
      <c r="C729" s="28"/>
      <c r="D729" s="63"/>
      <c r="E729" s="60"/>
      <c r="F729" s="60"/>
      <c r="G729" s="60"/>
      <c r="H729" s="60"/>
    </row>
    <row r="730" spans="1:8" ht="15.75">
      <c r="A730" s="31"/>
      <c r="B730" s="62"/>
      <c r="C730" s="28"/>
      <c r="D730" s="63"/>
      <c r="E730" s="60"/>
      <c r="F730" s="60"/>
      <c r="G730" s="60"/>
      <c r="H730" s="60"/>
    </row>
    <row r="731" spans="1:8" ht="15.75">
      <c r="A731" s="31"/>
      <c r="B731" s="62"/>
      <c r="C731" s="28"/>
      <c r="D731" s="63"/>
      <c r="E731" s="60"/>
      <c r="F731" s="60"/>
      <c r="G731" s="60"/>
      <c r="H731" s="60"/>
    </row>
    <row r="732" spans="1:8" ht="15.75">
      <c r="A732" s="31"/>
      <c r="B732" s="62"/>
      <c r="C732" s="28"/>
      <c r="D732" s="63"/>
      <c r="E732" s="60"/>
      <c r="F732" s="60"/>
      <c r="G732" s="60"/>
      <c r="H732" s="60"/>
    </row>
    <row r="733" spans="1:8" ht="15.75">
      <c r="A733" s="31"/>
      <c r="B733" s="62"/>
      <c r="C733" s="28"/>
      <c r="D733" s="63"/>
      <c r="E733" s="60"/>
      <c r="F733" s="60"/>
      <c r="G733" s="60"/>
      <c r="H733" s="60"/>
    </row>
    <row r="734" spans="1:8" ht="15.75">
      <c r="A734" s="31"/>
      <c r="B734" s="62"/>
      <c r="C734" s="28"/>
      <c r="D734" s="63"/>
      <c r="E734" s="60"/>
      <c r="F734" s="60"/>
      <c r="G734" s="60"/>
      <c r="H734" s="60"/>
    </row>
    <row r="735" spans="1:8" ht="15.75">
      <c r="A735" s="31"/>
      <c r="B735" s="62"/>
      <c r="C735" s="28"/>
      <c r="D735" s="63"/>
      <c r="E735" s="60"/>
      <c r="F735" s="60"/>
      <c r="G735" s="60"/>
      <c r="H735" s="60"/>
    </row>
    <row r="736" spans="1:8" ht="15.75">
      <c r="A736" s="31"/>
      <c r="B736" s="62"/>
      <c r="C736" s="28"/>
      <c r="D736" s="63"/>
      <c r="E736" s="60"/>
      <c r="F736" s="60"/>
      <c r="G736" s="60"/>
      <c r="H736" s="60"/>
    </row>
    <row r="737" spans="1:8" ht="15.75">
      <c r="A737" s="31"/>
      <c r="B737" s="62"/>
      <c r="C737" s="28"/>
      <c r="D737" s="63"/>
      <c r="E737" s="60"/>
      <c r="F737" s="60"/>
      <c r="G737" s="60"/>
      <c r="H737" s="60"/>
    </row>
    <row r="738" spans="1:8" ht="15.75">
      <c r="A738" s="31"/>
      <c r="B738" s="62"/>
      <c r="C738" s="28"/>
      <c r="D738" s="63"/>
      <c r="E738" s="60"/>
      <c r="F738" s="60"/>
      <c r="G738" s="60"/>
      <c r="H738" s="60"/>
    </row>
    <row r="739" spans="1:8" ht="15.75">
      <c r="A739" s="31"/>
      <c r="B739" s="62"/>
      <c r="C739" s="28"/>
      <c r="D739" s="63"/>
      <c r="E739" s="60"/>
      <c r="F739" s="60"/>
      <c r="G739" s="60"/>
      <c r="H739" s="60"/>
    </row>
    <row r="740" spans="1:8" ht="15.75">
      <c r="A740" s="31"/>
      <c r="B740" s="62"/>
      <c r="C740" s="28"/>
      <c r="D740" s="63"/>
      <c r="E740" s="60"/>
      <c r="F740" s="60"/>
      <c r="G740" s="60"/>
      <c r="H740" s="60"/>
    </row>
    <row r="741" spans="1:8" ht="15.75">
      <c r="A741" s="31"/>
      <c r="B741" s="62"/>
      <c r="C741" s="28"/>
      <c r="D741" s="63"/>
      <c r="E741" s="60"/>
      <c r="F741" s="60"/>
      <c r="G741" s="60"/>
      <c r="H741" s="60"/>
    </row>
    <row r="742" spans="1:8" ht="15.75">
      <c r="A742" s="31"/>
      <c r="B742" s="62"/>
      <c r="C742" s="28"/>
      <c r="D742" s="63"/>
      <c r="E742" s="60"/>
      <c r="F742" s="60"/>
      <c r="G742" s="60"/>
      <c r="H742" s="60"/>
    </row>
    <row r="743" spans="1:8" ht="15.75">
      <c r="A743" s="31"/>
      <c r="B743" s="62"/>
      <c r="C743" s="28"/>
      <c r="D743" s="63"/>
      <c r="E743" s="60"/>
      <c r="F743" s="60"/>
      <c r="G743" s="60"/>
      <c r="H743" s="60"/>
    </row>
    <row r="744" spans="1:8" ht="15.75">
      <c r="A744" s="31"/>
      <c r="B744" s="62"/>
      <c r="C744" s="28"/>
      <c r="D744" s="63"/>
      <c r="E744" s="60"/>
      <c r="F744" s="60"/>
      <c r="G744" s="60"/>
      <c r="H744" s="60"/>
    </row>
    <row r="745" spans="1:8" ht="15.75">
      <c r="A745" s="31"/>
      <c r="B745" s="62"/>
      <c r="C745" s="28"/>
      <c r="D745" s="63"/>
      <c r="E745" s="60"/>
      <c r="F745" s="60"/>
      <c r="G745" s="60"/>
      <c r="H745" s="60"/>
    </row>
    <row r="746" spans="1:8" ht="15.75">
      <c r="A746" s="31"/>
      <c r="B746" s="62"/>
      <c r="C746" s="28"/>
      <c r="D746" s="63"/>
      <c r="E746" s="60"/>
      <c r="F746" s="60"/>
      <c r="G746" s="60"/>
      <c r="H746" s="60"/>
    </row>
    <row r="747" spans="1:8" ht="15.75">
      <c r="A747" s="31"/>
      <c r="B747" s="62"/>
      <c r="C747" s="28"/>
      <c r="D747" s="63"/>
      <c r="E747" s="60"/>
      <c r="F747" s="60"/>
      <c r="G747" s="60"/>
      <c r="H747" s="60"/>
    </row>
    <row r="748" spans="1:8" ht="15.75">
      <c r="A748" s="31"/>
      <c r="B748" s="62"/>
      <c r="C748" s="28"/>
      <c r="D748" s="63"/>
      <c r="E748" s="60"/>
      <c r="F748" s="60"/>
      <c r="G748" s="60"/>
      <c r="H748" s="60"/>
    </row>
    <row r="749" spans="1:8" ht="15.75">
      <c r="A749" s="31"/>
      <c r="B749" s="62"/>
      <c r="C749" s="28"/>
      <c r="D749" s="63"/>
      <c r="E749" s="60"/>
      <c r="F749" s="60"/>
      <c r="G749" s="60"/>
      <c r="H749" s="60"/>
    </row>
    <row r="750" spans="1:8" ht="15.75">
      <c r="A750" s="31"/>
      <c r="B750" s="62"/>
      <c r="C750" s="28"/>
      <c r="D750" s="63"/>
      <c r="E750" s="60"/>
      <c r="F750" s="60"/>
      <c r="G750" s="60"/>
      <c r="H750" s="60"/>
    </row>
    <row r="751" spans="1:8" ht="15.75">
      <c r="A751" s="31"/>
      <c r="B751" s="62"/>
      <c r="C751" s="28"/>
      <c r="D751" s="63"/>
      <c r="E751" s="60"/>
      <c r="F751" s="60"/>
      <c r="G751" s="60"/>
      <c r="H751" s="60"/>
    </row>
    <row r="752" spans="1:8" ht="15.75">
      <c r="A752" s="31"/>
      <c r="B752" s="62"/>
      <c r="C752" s="28"/>
      <c r="D752" s="63"/>
      <c r="E752" s="60"/>
      <c r="F752" s="60"/>
      <c r="G752" s="60"/>
      <c r="H752" s="60"/>
    </row>
    <row r="753" spans="1:8" ht="15.75">
      <c r="A753" s="31"/>
      <c r="B753" s="62"/>
      <c r="C753" s="28"/>
      <c r="D753" s="63"/>
      <c r="E753" s="60"/>
      <c r="F753" s="60"/>
      <c r="G753" s="60"/>
      <c r="H753" s="60"/>
    </row>
    <row r="754" spans="1:8" ht="15.75">
      <c r="A754" s="31"/>
      <c r="B754" s="62"/>
      <c r="C754" s="28"/>
      <c r="D754" s="63"/>
      <c r="E754" s="60"/>
      <c r="F754" s="60"/>
      <c r="G754" s="60"/>
      <c r="H754" s="60"/>
    </row>
  </sheetData>
  <sheetProtection password="CE28" sheet="1" objects="1" scenarios="1"/>
  <mergeCells count="105">
    <mergeCell ref="A467:A539"/>
    <mergeCell ref="B467:B539"/>
    <mergeCell ref="H465:H466"/>
    <mergeCell ref="I465:I466"/>
    <mergeCell ref="J465:J466"/>
    <mergeCell ref="K465:K466"/>
    <mergeCell ref="E465:E466"/>
    <mergeCell ref="F465:F466"/>
    <mergeCell ref="G465:G466"/>
    <mergeCell ref="L465:L466"/>
    <mergeCell ref="M465:M466"/>
    <mergeCell ref="I461:I462"/>
    <mergeCell ref="J461:J462"/>
    <mergeCell ref="K461:K462"/>
    <mergeCell ref="A463:K463"/>
    <mergeCell ref="A465:A466"/>
    <mergeCell ref="B465:B466"/>
    <mergeCell ref="C465:C466"/>
    <mergeCell ref="D465:D466"/>
    <mergeCell ref="E461:E462"/>
    <mergeCell ref="F461:F462"/>
    <mergeCell ref="G461:G462"/>
    <mergeCell ref="H461:H462"/>
    <mergeCell ref="C451:C456"/>
    <mergeCell ref="A423:A441"/>
    <mergeCell ref="B423:B441"/>
    <mergeCell ref="A442:A450"/>
    <mergeCell ref="A405:A408"/>
    <mergeCell ref="B405:B408"/>
    <mergeCell ref="A55:A70"/>
    <mergeCell ref="B55:B70"/>
    <mergeCell ref="B4:B5"/>
    <mergeCell ref="A409:A422"/>
    <mergeCell ref="B409:B422"/>
    <mergeCell ref="B31:B54"/>
    <mergeCell ref="A309:A323"/>
    <mergeCell ref="B309:B323"/>
    <mergeCell ref="G4:G5"/>
    <mergeCell ref="F4:F5"/>
    <mergeCell ref="A31:A54"/>
    <mergeCell ref="A279:A291"/>
    <mergeCell ref="B279:B291"/>
    <mergeCell ref="A292:A308"/>
    <mergeCell ref="B292:B308"/>
    <mergeCell ref="A71:A91"/>
    <mergeCell ref="B71:B91"/>
    <mergeCell ref="L4:L5"/>
    <mergeCell ref="D4:D5"/>
    <mergeCell ref="A4:A5"/>
    <mergeCell ref="M4:M5"/>
    <mergeCell ref="E4:E5"/>
    <mergeCell ref="K4:K5"/>
    <mergeCell ref="A92:A109"/>
    <mergeCell ref="A134:A148"/>
    <mergeCell ref="B134:B148"/>
    <mergeCell ref="A1:M1"/>
    <mergeCell ref="A2:M2"/>
    <mergeCell ref="A6:A30"/>
    <mergeCell ref="B6:B30"/>
    <mergeCell ref="I4:I5"/>
    <mergeCell ref="J4:J5"/>
    <mergeCell ref="H4:H5"/>
    <mergeCell ref="B174:B185"/>
    <mergeCell ref="A186:A198"/>
    <mergeCell ref="B186:B198"/>
    <mergeCell ref="C4:C5"/>
    <mergeCell ref="B149:B160"/>
    <mergeCell ref="A110:A128"/>
    <mergeCell ref="B110:B128"/>
    <mergeCell ref="A129:A133"/>
    <mergeCell ref="B129:B133"/>
    <mergeCell ref="B92:B109"/>
    <mergeCell ref="A149:A160"/>
    <mergeCell ref="A223:A235"/>
    <mergeCell ref="B223:B235"/>
    <mergeCell ref="A212:A222"/>
    <mergeCell ref="B212:B222"/>
    <mergeCell ref="B199:B211"/>
    <mergeCell ref="A199:A211"/>
    <mergeCell ref="A161:A173"/>
    <mergeCell ref="B161:B173"/>
    <mergeCell ref="A174:A185"/>
    <mergeCell ref="A236:A247"/>
    <mergeCell ref="B236:B247"/>
    <mergeCell ref="A248:A265"/>
    <mergeCell ref="B248:B265"/>
    <mergeCell ref="A266:A278"/>
    <mergeCell ref="B266:B278"/>
    <mergeCell ref="B399:B404"/>
    <mergeCell ref="A324:A332"/>
    <mergeCell ref="B324:B332"/>
    <mergeCell ref="A333:A353"/>
    <mergeCell ref="B333:B353"/>
    <mergeCell ref="A354:A372"/>
    <mergeCell ref="B354:B372"/>
    <mergeCell ref="B442:B450"/>
    <mergeCell ref="A451:A456"/>
    <mergeCell ref="B451:B456"/>
    <mergeCell ref="A458:A459"/>
    <mergeCell ref="B458:B459"/>
    <mergeCell ref="A373:A383"/>
    <mergeCell ref="B373:B383"/>
    <mergeCell ref="A384:A398"/>
    <mergeCell ref="B384:B398"/>
    <mergeCell ref="A399:A404"/>
  </mergeCells>
  <printOptions/>
  <pageMargins left="0.3937007874015748" right="0.2755905511811024" top="0.2755905511811024" bottom="0.15748031496062992" header="0.35433070866141736" footer="0.15748031496062992"/>
  <pageSetup fitToHeight="6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2012-07-11T15:23:20Z</cp:lastPrinted>
  <dcterms:created xsi:type="dcterms:W3CDTF">2011-02-09T07:28:13Z</dcterms:created>
  <dcterms:modified xsi:type="dcterms:W3CDTF">2012-07-13T11:13:53Z</dcterms:modified>
  <cp:category/>
  <cp:version/>
  <cp:contentType/>
  <cp:contentStatus/>
</cp:coreProperties>
</file>