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16" windowWidth="14880" windowHeight="6696" activeTab="0"/>
  </bookViews>
  <sheets>
    <sheet name="на 01.05.2013" sheetId="1" r:id="rId1"/>
  </sheets>
  <definedNames>
    <definedName name="_xlnm.Print_Titles" localSheetId="0">'на 01.05.2013'!$4:$5</definedName>
    <definedName name="_xlnm.Print_Area" localSheetId="0">'на 01.05.2013'!$A$1:$P$543</definedName>
  </definedNames>
  <calcPr fullCalcOnLoad="1"/>
</workbook>
</file>

<file path=xl/sharedStrings.xml><?xml version="1.0" encoding="utf-8"?>
<sst xmlns="http://schemas.openxmlformats.org/spreadsheetml/2006/main" count="1063" uniqueCount="262">
  <si>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</si>
  <si>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</si>
  <si>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</si>
  <si>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</si>
  <si>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</si>
  <si>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</si>
  <si>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</si>
  <si>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</si>
  <si>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</si>
  <si>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</si>
  <si>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</si>
  <si>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</si>
  <si>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</si>
  <si>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</si>
  <si>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</si>
  <si>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</si>
  <si>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</si>
  <si>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</si>
  <si>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</si>
  <si>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</si>
  <si>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</si>
  <si>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</si>
  <si>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</si>
  <si>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</si>
  <si>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</si>
  <si>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</si>
  <si>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</si>
  <si>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</si>
  <si>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</si>
  <si>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</si>
  <si>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</si>
  <si>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</si>
  <si>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</si>
  <si>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</si>
  <si>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</si>
  <si>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</si>
  <si>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</si>
  <si>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</si>
  <si>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</si>
  <si>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</si>
  <si>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</si>
  <si>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</si>
  <si>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</si>
  <si>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</si>
  <si>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</si>
  <si>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</si>
  <si>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</si>
  <si>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</si>
  <si>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</si>
  <si>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</si>
  <si>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</si>
  <si>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</si>
  <si>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</si>
  <si>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</si>
  <si>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</si>
  <si>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</si>
  <si>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</si>
  <si>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</si>
  <si>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</si>
  <si>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</si>
  <si>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</si>
  <si>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</si>
  <si>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</si>
  <si>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</si>
  <si>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</si>
  <si>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</si>
  <si>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</si>
  <si>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</si>
  <si>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</si>
  <si>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</si>
  <si>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</si>
  <si>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</si>
  <si>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</si>
  <si>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</si>
  <si>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</si>
  <si>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</si>
  <si>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</si>
  <si>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</si>
  <si>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</si>
  <si>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</si>
  <si>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</si>
  <si>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</si>
  <si>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</si>
  <si>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</si>
  <si>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</si>
  <si>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</si>
  <si>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</si>
  <si>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</si>
  <si>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</si>
  <si>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</si>
  <si>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</si>
  <si>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</si>
  <si>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</si>
  <si>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</si>
  <si>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</si>
  <si>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</si>
  <si>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</si>
  <si>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</si>
  <si>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</si>
  <si>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</si>
  <si>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</si>
  <si>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</si>
  <si>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</si>
  <si>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</si>
  <si>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</si>
  <si>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</si>
  <si>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</si>
  <si>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</si>
  <si>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</si>
  <si>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</si>
  <si>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</si>
  <si>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</si>
  <si>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</si>
  <si>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</si>
  <si>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</si>
  <si>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</si>
  <si>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</si>
  <si>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</si>
  <si>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</si>
  <si>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</si>
  <si>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</si>
  <si>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</si>
  <si>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</si>
  <si>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</si>
  <si>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</si>
  <si>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</si>
  <si>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</si>
  <si>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</si>
  <si>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</si>
  <si>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</si>
  <si>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</si>
  <si>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</si>
  <si>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</si>
  <si>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</si>
  <si>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</si>
  <si>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</si>
  <si>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</si>
  <si>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</si>
  <si>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</si>
  <si>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</si>
  <si>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</si>
  <si>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</si>
  <si>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</si>
  <si>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</si>
  <si>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</si>
  <si>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</si>
  <si>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</si>
  <si>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</si>
  <si>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</si>
  <si>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</si>
  <si>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</si>
  <si>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</si>
  <si>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</si>
  <si>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</si>
  <si>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</si>
  <si>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</si>
  <si>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</si>
  <si>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</si>
  <si>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</si>
  <si>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</si>
  <si>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</si>
  <si>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</si>
  <si>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</si>
  <si>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</si>
  <si>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</si>
  <si>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</si>
  <si>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</si>
  <si>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</si>
  <si>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</si>
  <si>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</si>
  <si>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</si>
  <si>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</si>
  <si>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</si>
  <si>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</si>
  <si>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</si>
  <si>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</si>
  <si>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</si>
  <si>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</si>
  <si>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</si>
  <si>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</si>
  <si>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</si>
  <si>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</si>
  <si>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</si>
  <si>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</si>
  <si>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</si>
  <si>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</si>
  <si>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</si>
  <si>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</si>
  <si>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</si>
  <si>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</si>
  <si>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</si>
  <si>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</si>
  <si>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</si>
  <si>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</si>
  <si>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</si>
  <si>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</si>
  <si>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</si>
  <si>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</si>
  <si>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</si>
  <si>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</si>
  <si>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</si>
  <si>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</si>
  <si>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</si>
  <si>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</si>
  <si>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</si>
  <si>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</si>
  <si>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</si>
  <si>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</si>
  <si>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</si>
  <si>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</si>
  <si>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</si>
  <si>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</si>
  <si>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</si>
  <si>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</si>
  <si>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</si>
  <si>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</si>
  <si>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</si>
  <si>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</si>
  <si>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</si>
  <si>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</si>
  <si>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</si>
  <si>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</si>
  <si>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</si>
  <si>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</si>
  <si>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</si>
  <si>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</si>
  <si>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</si>
  <si>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</si>
  <si>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Избирательная комиссия города Перми</t>
  </si>
  <si>
    <t>2 00 00000 00 0000 000</t>
  </si>
  <si>
    <t xml:space="preserve">Уточненный годовой план на 2013 год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</si>
  <si>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</si>
  <si>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</si>
  <si>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</si>
  <si>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</si>
  <si>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</si>
  <si>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</si>
  <si>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</si>
  <si>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</si>
  <si>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</si>
  <si>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</si>
  <si>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</si>
  <si>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</si>
  <si>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</si>
  <si>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Оперативный анализ  поступления доходов за январь-апрель 2013 года</t>
  </si>
  <si>
    <t>План января-апреля 2013 года</t>
  </si>
  <si>
    <t xml:space="preserve">Факт с начала года на 01.05.2013г. 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</si>
  <si>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</si>
  <si>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</si>
  <si>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</si>
  <si>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</si>
  <si>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 xml:space="preserve">Оперативный анализ исполнения бюджета города Перми по доходам на 1 мая 2013 года    </t>
  </si>
  <si>
    <t>Факт  на 01.05.2012г.      (в сопост. условиях)</t>
  </si>
  <si>
    <t>Откл. факта отчет.периода от плана января-апреля 2013 года</t>
  </si>
  <si>
    <t>% исполн. плана января-апреля 2013 года</t>
  </si>
  <si>
    <t>% исполн. плана 2013 года</t>
  </si>
  <si>
    <t>Откл. факта 2013г. от факта 2012г.</t>
  </si>
  <si>
    <t>(тыс.руб.)</t>
  </si>
  <si>
    <t>Факт на 01.05.2012г.      (в сопост. условиях)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</si>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</sst>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right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538" sqref="R538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1" customWidth="1"/>
    <col min="5" max="5" width="13.875" style="38" customWidth="1"/>
    <col min="6" max="7" width="14.125" style="38" customWidth="1"/>
    <col min="8" max="8" width="13.875" style="38" customWidth="1"/>
    <col min="9" max="9" width="13.75390625" style="31" customWidth="1"/>
    <col min="10" max="10" width="10.625" style="31" customWidth="1"/>
    <col min="11" max="11" width="10.75390625" style="31" hidden="1" customWidth="1"/>
    <col min="12" max="12" width="12.875" style="31" hidden="1" customWidth="1"/>
    <col min="13" max="13" width="10.25390625" style="31" hidden="1" customWidth="1"/>
    <col min="14" max="14" width="10.25390625" style="31" customWidth="1"/>
    <col min="15" max="15" width="11.00390625" style="31" customWidth="1"/>
    <col min="16" max="16" width="10.125" style="31" customWidth="1"/>
    <col min="17" max="17" width="19.75390625" style="31" customWidth="1"/>
    <col min="18" max="16384" width="15.25390625" style="31" customWidth="1"/>
  </cols>
  <sheetData>
    <row r="1" spans="1:16" ht="18">
      <c r="A1" s="84" t="s">
        <v>178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</row>
    <row r="2" spans="1:16" ht="28.5" customHeight="1">
      <c r="A2" s="82" t="s">
        <v>251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3"/>
      <c r="P2" s="83"/>
    </row>
    <row r="3" spans="4:15" ht="20.25" customHeight="1">
      <c r="D3" s="2"/>
      <c r="H3" s="65"/>
      <c r="K3" s="39"/>
      <c r="M3" s="39" t="s">
        <v>177</v>
      </c>
      <c r="O3" s="39" t="s">
        <v>257</v>
      </c>
    </row>
    <row r="4" spans="1:16" ht="62.25" customHeight="1">
      <c r="A4" s="96" t="s">
        <v>1</v>
      </c>
      <c r="B4" s="89" t="s">
        <v>2</v>
      </c>
      <c r="C4" s="96" t="s">
        <v>3</v>
      </c>
      <c r="D4" s="89" t="s">
        <v>4</v>
      </c>
      <c r="E4" s="97" t="s">
        <v>258</v>
      </c>
      <c r="F4" s="99" t="s">
        <v>230</v>
      </c>
      <c r="G4" s="99" t="s">
        <v>245</v>
      </c>
      <c r="H4" s="99" t="s">
        <v>246</v>
      </c>
      <c r="I4" s="87" t="s">
        <v>253</v>
      </c>
      <c r="J4" s="89" t="s">
        <v>254</v>
      </c>
      <c r="K4" s="85" t="s">
        <v>5</v>
      </c>
      <c r="L4" s="87" t="s">
        <v>188</v>
      </c>
      <c r="M4" s="89" t="s">
        <v>187</v>
      </c>
      <c r="N4" s="85" t="s">
        <v>255</v>
      </c>
      <c r="O4" s="87" t="s">
        <v>256</v>
      </c>
      <c r="P4" s="89" t="s">
        <v>237</v>
      </c>
    </row>
    <row r="5" spans="1:16" ht="37.5" customHeight="1">
      <c r="A5" s="96"/>
      <c r="B5" s="89"/>
      <c r="C5" s="96"/>
      <c r="D5" s="89"/>
      <c r="E5" s="98"/>
      <c r="F5" s="100"/>
      <c r="G5" s="100"/>
      <c r="H5" s="100"/>
      <c r="I5" s="88"/>
      <c r="J5" s="88"/>
      <c r="K5" s="86"/>
      <c r="L5" s="88"/>
      <c r="M5" s="88"/>
      <c r="N5" s="86"/>
      <c r="O5" s="88"/>
      <c r="P5" s="88"/>
    </row>
    <row r="6" spans="1:16" ht="15.75" customHeight="1">
      <c r="A6" s="93" t="s">
        <v>6</v>
      </c>
      <c r="B6" s="90" t="s">
        <v>7</v>
      </c>
      <c r="C6" s="19" t="s">
        <v>8</v>
      </c>
      <c r="D6" s="40" t="s">
        <v>9</v>
      </c>
      <c r="E6" s="34"/>
      <c r="F6" s="74">
        <v>1389.4</v>
      </c>
      <c r="G6" s="74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 t="e">
        <f>H6/E6*100</f>
        <v>#DIV/0!</v>
      </c>
      <c r="N6" s="34">
        <f>H6/F6*100</f>
        <v>0</v>
      </c>
      <c r="O6" s="34">
        <f>H6-E6</f>
        <v>0</v>
      </c>
      <c r="P6" s="34"/>
    </row>
    <row r="7" spans="1:16" ht="62.25">
      <c r="A7" s="95"/>
      <c r="B7" s="92"/>
      <c r="C7" s="62" t="s">
        <v>213</v>
      </c>
      <c r="D7" s="41" t="s">
        <v>11</v>
      </c>
      <c r="E7" s="34">
        <v>3061</v>
      </c>
      <c r="F7" s="74"/>
      <c r="G7" s="75"/>
      <c r="H7" s="34">
        <v>3075.2</v>
      </c>
      <c r="I7" s="34">
        <f>H7-G7</f>
        <v>3075.2</v>
      </c>
      <c r="J7" s="34"/>
      <c r="K7" s="34" t="e">
        <f>H7/F7*100</f>
        <v>#DIV/0!</v>
      </c>
      <c r="L7" s="34">
        <f>H7-E7</f>
        <v>14.199999999999818</v>
      </c>
      <c r="M7" s="34">
        <f>H7/E7*100</f>
        <v>100.46390068605031</v>
      </c>
      <c r="N7" s="34"/>
      <c r="O7" s="34">
        <f>H7-E7</f>
        <v>14.199999999999818</v>
      </c>
      <c r="P7" s="34">
        <f>H7/E7*100</f>
        <v>100.46390068605031</v>
      </c>
    </row>
    <row r="8" spans="1:16" ht="46.5">
      <c r="A8" s="95"/>
      <c r="B8" s="92"/>
      <c r="C8" s="21" t="s">
        <v>242</v>
      </c>
      <c r="D8" s="77" t="s">
        <v>243</v>
      </c>
      <c r="E8" s="34">
        <v>74017.4</v>
      </c>
      <c r="F8" s="34">
        <v>175668.3</v>
      </c>
      <c r="G8" s="34">
        <v>59024.5</v>
      </c>
      <c r="H8" s="34">
        <v>53050.4</v>
      </c>
      <c r="I8" s="34">
        <f aca="true" t="shared" si="0" ref="I8:I71">H8-G8</f>
        <v>-5974.0999999999985</v>
      </c>
      <c r="J8" s="34">
        <f aca="true" t="shared" si="1" ref="J8:J71">H8/G8*100</f>
        <v>89.87860972985794</v>
      </c>
      <c r="K8" s="34">
        <f aca="true" t="shared" si="2" ref="K8:K71">H8/F8*100</f>
        <v>30.199187901288965</v>
      </c>
      <c r="L8" s="34">
        <f aca="true" t="shared" si="3" ref="L8:L71">H8-E8</f>
        <v>-20966.999999999993</v>
      </c>
      <c r="M8" s="34">
        <f aca="true" t="shared" si="4" ref="M8:M71">H8/E8*100</f>
        <v>71.67287691813007</v>
      </c>
      <c r="N8" s="34">
        <f aca="true" t="shared" si="5" ref="N8:N71">H8/F8*100</f>
        <v>30.199187901288965</v>
      </c>
      <c r="O8" s="34">
        <f aca="true" t="shared" si="6" ref="O8:O71">H8-E8</f>
        <v>-20966.999999999993</v>
      </c>
      <c r="P8" s="34">
        <f aca="true" t="shared" si="7" ref="P8:P71">H8/E8*100</f>
        <v>71.67287691813007</v>
      </c>
    </row>
    <row r="9" spans="1:16" ht="30.75">
      <c r="A9" s="95"/>
      <c r="B9" s="92"/>
      <c r="C9" s="21" t="s">
        <v>14</v>
      </c>
      <c r="D9" s="43" t="s">
        <v>15</v>
      </c>
      <c r="E9" s="34">
        <v>9988.9</v>
      </c>
      <c r="F9" s="34">
        <v>5950.5</v>
      </c>
      <c r="G9" s="34">
        <v>5950.5</v>
      </c>
      <c r="H9" s="34">
        <v>6613.5</v>
      </c>
      <c r="I9" s="34">
        <f t="shared" si="0"/>
        <v>663</v>
      </c>
      <c r="J9" s="34">
        <f t="shared" si="1"/>
        <v>111.14192084698765</v>
      </c>
      <c r="K9" s="34">
        <f t="shared" si="2"/>
        <v>111.14192084698765</v>
      </c>
      <c r="L9" s="34">
        <f t="shared" si="3"/>
        <v>-3375.3999999999996</v>
      </c>
      <c r="M9" s="34">
        <f t="shared" si="4"/>
        <v>66.20849142548228</v>
      </c>
      <c r="N9" s="34">
        <f t="shared" si="5"/>
        <v>111.14192084698765</v>
      </c>
      <c r="O9" s="34">
        <f t="shared" si="6"/>
        <v>-3375.3999999999996</v>
      </c>
      <c r="P9" s="34">
        <f t="shared" si="7"/>
        <v>66.20849142548228</v>
      </c>
    </row>
    <row r="10" spans="1:16" ht="30.75">
      <c r="A10" s="95"/>
      <c r="B10" s="92"/>
      <c r="C10" s="21" t="s">
        <v>16</v>
      </c>
      <c r="D10" s="44" t="s">
        <v>17</v>
      </c>
      <c r="E10" s="34">
        <v>285.1</v>
      </c>
      <c r="F10" s="34">
        <v>717</v>
      </c>
      <c r="G10" s="34">
        <v>116.8</v>
      </c>
      <c r="H10" s="34">
        <v>139.8</v>
      </c>
      <c r="I10" s="34">
        <f t="shared" si="0"/>
        <v>23.000000000000014</v>
      </c>
      <c r="J10" s="34">
        <f t="shared" si="1"/>
        <v>119.69178082191783</v>
      </c>
      <c r="K10" s="34">
        <f t="shared" si="2"/>
        <v>19.497907949790797</v>
      </c>
      <c r="L10" s="34">
        <f t="shared" si="3"/>
        <v>-145.3</v>
      </c>
      <c r="M10" s="34">
        <f t="shared" si="4"/>
        <v>49.03542616625745</v>
      </c>
      <c r="N10" s="34">
        <f t="shared" si="5"/>
        <v>19.497907949790797</v>
      </c>
      <c r="O10" s="34">
        <f t="shared" si="6"/>
        <v>-145.3</v>
      </c>
      <c r="P10" s="34">
        <f t="shared" si="7"/>
        <v>49.03542616625745</v>
      </c>
    </row>
    <row r="11" spans="1:16" ht="46.5">
      <c r="A11" s="95"/>
      <c r="B11" s="92"/>
      <c r="C11" s="63" t="s">
        <v>214</v>
      </c>
      <c r="D11" s="64" t="s">
        <v>215</v>
      </c>
      <c r="E11" s="34">
        <v>387.6</v>
      </c>
      <c r="F11" s="34"/>
      <c r="G11" s="34"/>
      <c r="H11" s="34">
        <v>451.8</v>
      </c>
      <c r="I11" s="34">
        <f t="shared" si="0"/>
        <v>451.8</v>
      </c>
      <c r="J11" s="34"/>
      <c r="K11" s="34"/>
      <c r="L11" s="34"/>
      <c r="M11" s="34"/>
      <c r="N11" s="34"/>
      <c r="O11" s="34">
        <f t="shared" si="6"/>
        <v>64.19999999999999</v>
      </c>
      <c r="P11" s="34">
        <f t="shared" si="7"/>
        <v>116.56346749226006</v>
      </c>
    </row>
    <row r="12" spans="1:16" ht="30.75">
      <c r="A12" s="95"/>
      <c r="B12" s="92"/>
      <c r="C12" s="21" t="s">
        <v>202</v>
      </c>
      <c r="D12" s="32" t="s">
        <v>203</v>
      </c>
      <c r="E12" s="34">
        <v>4.3</v>
      </c>
      <c r="F12" s="34"/>
      <c r="G12" s="34"/>
      <c r="H12" s="34">
        <v>162</v>
      </c>
      <c r="I12" s="34">
        <f t="shared" si="0"/>
        <v>162</v>
      </c>
      <c r="J12" s="34"/>
      <c r="K12" s="34"/>
      <c r="L12" s="34"/>
      <c r="M12" s="34"/>
      <c r="N12" s="34"/>
      <c r="O12" s="34">
        <f t="shared" si="6"/>
        <v>157.7</v>
      </c>
      <c r="P12" s="34">
        <f t="shared" si="7"/>
        <v>3767.4418604651164</v>
      </c>
    </row>
    <row r="13" spans="1:16" ht="93">
      <c r="A13" s="95"/>
      <c r="B13" s="92"/>
      <c r="C13" s="62" t="s">
        <v>200</v>
      </c>
      <c r="D13" s="64" t="s">
        <v>220</v>
      </c>
      <c r="E13" s="34">
        <v>22.8</v>
      </c>
      <c r="F13" s="34"/>
      <c r="G13" s="34"/>
      <c r="H13" s="34">
        <v>49</v>
      </c>
      <c r="I13" s="34">
        <f t="shared" si="0"/>
        <v>49</v>
      </c>
      <c r="J13" s="34"/>
      <c r="K13" s="34"/>
      <c r="L13" s="34"/>
      <c r="M13" s="34"/>
      <c r="N13" s="34"/>
      <c r="O13" s="34">
        <f t="shared" si="6"/>
        <v>26.2</v>
      </c>
      <c r="P13" s="34">
        <f t="shared" si="7"/>
        <v>214.91228070175436</v>
      </c>
    </row>
    <row r="14" spans="1:17" ht="93">
      <c r="A14" s="95"/>
      <c r="B14" s="92"/>
      <c r="C14" s="20" t="s">
        <v>191</v>
      </c>
      <c r="D14" s="45" t="s">
        <v>192</v>
      </c>
      <c r="E14" s="34">
        <v>268326</v>
      </c>
      <c r="F14" s="34">
        <f>702071.6+22618.8</f>
        <v>724690.4</v>
      </c>
      <c r="G14" s="34">
        <v>218211.6</v>
      </c>
      <c r="H14" s="34">
        <v>342227.7</v>
      </c>
      <c r="I14" s="34">
        <f t="shared" si="0"/>
        <v>124016.1</v>
      </c>
      <c r="J14" s="34">
        <f t="shared" si="1"/>
        <v>156.83295480166956</v>
      </c>
      <c r="K14" s="34">
        <f t="shared" si="2"/>
        <v>47.22398696050065</v>
      </c>
      <c r="L14" s="34">
        <f t="shared" si="3"/>
        <v>73901.70000000001</v>
      </c>
      <c r="M14" s="34">
        <f t="shared" si="4"/>
        <v>127.5417589052123</v>
      </c>
      <c r="N14" s="34">
        <f t="shared" si="5"/>
        <v>47.22398696050065</v>
      </c>
      <c r="O14" s="34">
        <f t="shared" si="6"/>
        <v>73901.70000000001</v>
      </c>
      <c r="P14" s="34">
        <f t="shared" si="7"/>
        <v>127.5417589052123</v>
      </c>
      <c r="Q14" s="78"/>
    </row>
    <row r="15" spans="1:16" ht="93" hidden="1">
      <c r="A15" s="95"/>
      <c r="B15" s="92"/>
      <c r="C15" s="62" t="s">
        <v>218</v>
      </c>
      <c r="D15" s="69" t="s">
        <v>199</v>
      </c>
      <c r="E15" s="34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 t="e">
        <f t="shared" si="5"/>
        <v>#DIV/0!</v>
      </c>
      <c r="O15" s="34">
        <f t="shared" si="6"/>
        <v>0</v>
      </c>
      <c r="P15" s="34" t="e">
        <f t="shared" si="7"/>
        <v>#DIV/0!</v>
      </c>
    </row>
    <row r="16" spans="1:16" ht="47.25" customHeight="1" hidden="1">
      <c r="A16" s="95"/>
      <c r="B16" s="92"/>
      <c r="C16" s="62" t="s">
        <v>217</v>
      </c>
      <c r="D16" s="44" t="s">
        <v>20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15">
      <c r="A17" s="95"/>
      <c r="B17" s="92"/>
      <c r="C17" s="21" t="s">
        <v>21</v>
      </c>
      <c r="D17" s="43" t="s">
        <v>22</v>
      </c>
      <c r="E17" s="34">
        <f>SUM(E18:E19)</f>
        <v>90.7</v>
      </c>
      <c r="F17" s="34">
        <f>SUM(F18:F19)</f>
        <v>0</v>
      </c>
      <c r="G17" s="34">
        <f>SUM(G18:G19)</f>
        <v>0</v>
      </c>
      <c r="H17" s="34">
        <f>SUM(H18:H19)</f>
        <v>0</v>
      </c>
      <c r="I17" s="34">
        <f t="shared" si="0"/>
        <v>0</v>
      </c>
      <c r="J17" s="34"/>
      <c r="K17" s="34"/>
      <c r="L17" s="34"/>
      <c r="M17" s="34"/>
      <c r="N17" s="34"/>
      <c r="O17" s="34">
        <f t="shared" si="6"/>
        <v>-90.7</v>
      </c>
      <c r="P17" s="34">
        <f t="shared" si="7"/>
        <v>0</v>
      </c>
    </row>
    <row r="18" spans="1:16" ht="47.25" customHeight="1" hidden="1">
      <c r="A18" s="95"/>
      <c r="B18" s="92"/>
      <c r="C18" s="20" t="s">
        <v>206</v>
      </c>
      <c r="D18" s="44" t="s">
        <v>207</v>
      </c>
      <c r="E18" s="34"/>
      <c r="F18" s="34"/>
      <c r="G18" s="34"/>
      <c r="H18" s="34"/>
      <c r="I18" s="34">
        <f t="shared" si="0"/>
        <v>0</v>
      </c>
      <c r="J18" s="34"/>
      <c r="K18" s="34"/>
      <c r="L18" s="34"/>
      <c r="M18" s="34"/>
      <c r="N18" s="34"/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95"/>
      <c r="B19" s="92"/>
      <c r="C19" s="20" t="s">
        <v>23</v>
      </c>
      <c r="D19" s="44" t="s">
        <v>24</v>
      </c>
      <c r="E19" s="34">
        <v>90.7</v>
      </c>
      <c r="F19" s="34"/>
      <c r="G19" s="34"/>
      <c r="H19" s="34"/>
      <c r="I19" s="34">
        <f t="shared" si="0"/>
        <v>0</v>
      </c>
      <c r="J19" s="34"/>
      <c r="K19" s="34"/>
      <c r="L19" s="34"/>
      <c r="M19" s="34"/>
      <c r="N19" s="34"/>
      <c r="O19" s="34">
        <f t="shared" si="6"/>
        <v>-90.7</v>
      </c>
      <c r="P19" s="34">
        <f t="shared" si="7"/>
        <v>0</v>
      </c>
    </row>
    <row r="20" spans="1:16" ht="15">
      <c r="A20" s="95"/>
      <c r="B20" s="92"/>
      <c r="C20" s="21" t="s">
        <v>25</v>
      </c>
      <c r="D20" s="43" t="s">
        <v>26</v>
      </c>
      <c r="E20" s="34">
        <v>1238.6</v>
      </c>
      <c r="F20" s="34"/>
      <c r="G20" s="34"/>
      <c r="H20" s="34">
        <v>90.4</v>
      </c>
      <c r="I20" s="34">
        <f t="shared" si="0"/>
        <v>90.4</v>
      </c>
      <c r="J20" s="34"/>
      <c r="K20" s="34"/>
      <c r="L20" s="34"/>
      <c r="M20" s="34"/>
      <c r="N20" s="34"/>
      <c r="O20" s="34">
        <f t="shared" si="6"/>
        <v>-1148.1999999999998</v>
      </c>
      <c r="P20" s="34">
        <f t="shared" si="7"/>
        <v>7.298562893589537</v>
      </c>
    </row>
    <row r="21" spans="1:16" ht="15">
      <c r="A21" s="95"/>
      <c r="B21" s="92"/>
      <c r="C21" s="21" t="s">
        <v>27</v>
      </c>
      <c r="D21" s="43" t="s">
        <v>28</v>
      </c>
      <c r="E21" s="34">
        <v>265</v>
      </c>
      <c r="F21" s="34"/>
      <c r="G21" s="34"/>
      <c r="H21" s="34">
        <v>5.8</v>
      </c>
      <c r="I21" s="34">
        <f t="shared" si="0"/>
        <v>5.8</v>
      </c>
      <c r="J21" s="34"/>
      <c r="K21" s="34"/>
      <c r="L21" s="34"/>
      <c r="M21" s="34"/>
      <c r="N21" s="34"/>
      <c r="O21" s="34">
        <f t="shared" si="6"/>
        <v>-259.2</v>
      </c>
      <c r="P21" s="34">
        <f t="shared" si="7"/>
        <v>2.188679245283019</v>
      </c>
    </row>
    <row r="22" spans="1:16" ht="15" hidden="1">
      <c r="A22" s="95"/>
      <c r="B22" s="92"/>
      <c r="C22" s="21" t="s">
        <v>30</v>
      </c>
      <c r="D22" s="43" t="s">
        <v>31</v>
      </c>
      <c r="E22" s="34"/>
      <c r="F22" s="34"/>
      <c r="G22" s="34"/>
      <c r="H22" s="34"/>
      <c r="I22" s="34">
        <f t="shared" si="0"/>
        <v>0</v>
      </c>
      <c r="J22" s="34" t="e">
        <f t="shared" si="1"/>
        <v>#DIV/0!</v>
      </c>
      <c r="K22" s="34" t="e">
        <f t="shared" si="2"/>
        <v>#DIV/0!</v>
      </c>
      <c r="L22" s="34">
        <f t="shared" si="3"/>
        <v>0</v>
      </c>
      <c r="M22" s="34" t="e">
        <f t="shared" si="4"/>
        <v>#DIV/0!</v>
      </c>
      <c r="N22" s="34" t="e">
        <f t="shared" si="5"/>
        <v>#DIV/0!</v>
      </c>
      <c r="O22" s="34">
        <f t="shared" si="6"/>
        <v>0</v>
      </c>
      <c r="P22" s="34" t="e">
        <f t="shared" si="7"/>
        <v>#DIV/0!</v>
      </c>
    </row>
    <row r="23" spans="1:16" ht="15.75" customHeight="1" hidden="1">
      <c r="A23" s="95"/>
      <c r="B23" s="92"/>
      <c r="C23" s="21" t="s">
        <v>32</v>
      </c>
      <c r="D23" s="43" t="s">
        <v>33</v>
      </c>
      <c r="E23" s="34"/>
      <c r="F23" s="34"/>
      <c r="G23" s="34"/>
      <c r="H23" s="34"/>
      <c r="I23" s="34">
        <f t="shared" si="0"/>
        <v>0</v>
      </c>
      <c r="J23" s="34" t="e">
        <f t="shared" si="1"/>
        <v>#DIV/0!</v>
      </c>
      <c r="K23" s="34" t="e">
        <f t="shared" si="2"/>
        <v>#DIV/0!</v>
      </c>
      <c r="L23" s="34">
        <f t="shared" si="3"/>
        <v>0</v>
      </c>
      <c r="M23" s="34" t="e">
        <f t="shared" si="4"/>
        <v>#DIV/0!</v>
      </c>
      <c r="N23" s="34" t="e">
        <f t="shared" si="5"/>
        <v>#DIV/0!</v>
      </c>
      <c r="O23" s="34">
        <f t="shared" si="6"/>
        <v>0</v>
      </c>
      <c r="P23" s="34" t="e">
        <f t="shared" si="7"/>
        <v>#DIV/0!</v>
      </c>
    </row>
    <row r="24" spans="1:16" ht="15.75" customHeight="1" hidden="1">
      <c r="A24" s="95"/>
      <c r="B24" s="92"/>
      <c r="C24" s="21" t="s">
        <v>34</v>
      </c>
      <c r="D24" s="43" t="s">
        <v>29</v>
      </c>
      <c r="E24" s="34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s="5" customFormat="1" ht="15.75" hidden="1">
      <c r="A25" s="95"/>
      <c r="B25" s="92"/>
      <c r="C25" s="22"/>
      <c r="D25" s="3" t="s">
        <v>35</v>
      </c>
      <c r="E25" s="4">
        <f>SUM(E6:E17,E20:E24)</f>
        <v>357687.39999999997</v>
      </c>
      <c r="F25" s="4">
        <f>SUM(F6:F17,F20:F24)</f>
        <v>908415.6</v>
      </c>
      <c r="G25" s="4">
        <f>SUM(G6:G17,G20:G24)</f>
        <v>283303.4</v>
      </c>
      <c r="H25" s="4">
        <f>SUM(H6:H17,H20:H24)</f>
        <v>405865.60000000003</v>
      </c>
      <c r="I25" s="4">
        <f t="shared" si="0"/>
        <v>122562.20000000001</v>
      </c>
      <c r="J25" s="4">
        <f t="shared" si="1"/>
        <v>143.26181754260628</v>
      </c>
      <c r="K25" s="4">
        <f t="shared" si="2"/>
        <v>44.6784049063006</v>
      </c>
      <c r="L25" s="4">
        <f t="shared" si="3"/>
        <v>48178.20000000007</v>
      </c>
      <c r="M25" s="4">
        <f t="shared" si="4"/>
        <v>113.46935899894714</v>
      </c>
      <c r="N25" s="4">
        <f t="shared" si="5"/>
        <v>44.6784049063006</v>
      </c>
      <c r="O25" s="4">
        <f t="shared" si="6"/>
        <v>48178.20000000007</v>
      </c>
      <c r="P25" s="4">
        <f t="shared" si="7"/>
        <v>113.46935899894714</v>
      </c>
    </row>
    <row r="26" spans="1:16" ht="15.75" customHeight="1" hidden="1">
      <c r="A26" s="95"/>
      <c r="B26" s="92"/>
      <c r="C26" s="21" t="s">
        <v>36</v>
      </c>
      <c r="D26" s="47" t="s">
        <v>37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s="5" customFormat="1" ht="15.75" customHeight="1" hidden="1">
      <c r="A27" s="95"/>
      <c r="B27" s="92"/>
      <c r="C27" s="22"/>
      <c r="D27" s="3" t="s">
        <v>38</v>
      </c>
      <c r="E27" s="4">
        <f>SUM(E26)</f>
        <v>0</v>
      </c>
      <c r="F27" s="4">
        <f>SUM(F26)</f>
        <v>0</v>
      </c>
      <c r="G27" s="4">
        <f>SUM(G26)</f>
        <v>0</v>
      </c>
      <c r="H27" s="4">
        <f>SUM(H26)</f>
        <v>0</v>
      </c>
      <c r="I27" s="4">
        <f t="shared" si="0"/>
        <v>0</v>
      </c>
      <c r="J27" s="4" t="e">
        <f t="shared" si="1"/>
        <v>#DIV/0!</v>
      </c>
      <c r="K27" s="4" t="e">
        <f t="shared" si="2"/>
        <v>#DIV/0!</v>
      </c>
      <c r="L27" s="4">
        <f t="shared" si="3"/>
        <v>0</v>
      </c>
      <c r="M27" s="4" t="e">
        <f t="shared" si="4"/>
        <v>#DIV/0!</v>
      </c>
      <c r="N27" s="4" t="e">
        <f t="shared" si="5"/>
        <v>#DIV/0!</v>
      </c>
      <c r="O27" s="4">
        <f t="shared" si="6"/>
        <v>0</v>
      </c>
      <c r="P27" s="4" t="e">
        <f t="shared" si="7"/>
        <v>#DIV/0!</v>
      </c>
    </row>
    <row r="28" spans="1:16" s="5" customFormat="1" ht="31.5" customHeight="1" hidden="1">
      <c r="A28" s="95"/>
      <c r="B28" s="92"/>
      <c r="C28" s="22"/>
      <c r="D28" s="3" t="s">
        <v>39</v>
      </c>
      <c r="E28" s="4">
        <f>E29-E24</f>
        <v>357687.39999999997</v>
      </c>
      <c r="F28" s="4">
        <f>F29-F24</f>
        <v>908415.6</v>
      </c>
      <c r="G28" s="4">
        <f>G29-G24</f>
        <v>283303.4</v>
      </c>
      <c r="H28" s="4">
        <f>H29-H24</f>
        <v>405865.60000000003</v>
      </c>
      <c r="I28" s="4">
        <f t="shared" si="0"/>
        <v>122562.20000000001</v>
      </c>
      <c r="J28" s="4">
        <f t="shared" si="1"/>
        <v>143.26181754260628</v>
      </c>
      <c r="K28" s="4">
        <f t="shared" si="2"/>
        <v>44.6784049063006</v>
      </c>
      <c r="L28" s="4">
        <f t="shared" si="3"/>
        <v>48178.20000000007</v>
      </c>
      <c r="M28" s="4">
        <f t="shared" si="4"/>
        <v>113.46935899894714</v>
      </c>
      <c r="N28" s="4">
        <f t="shared" si="5"/>
        <v>44.6784049063006</v>
      </c>
      <c r="O28" s="4">
        <f t="shared" si="6"/>
        <v>48178.20000000007</v>
      </c>
      <c r="P28" s="4">
        <f t="shared" si="7"/>
        <v>113.46935899894714</v>
      </c>
    </row>
    <row r="29" spans="1:16" s="5" customFormat="1" ht="15.75">
      <c r="A29" s="94"/>
      <c r="B29" s="91"/>
      <c r="C29" s="22"/>
      <c r="D29" s="3" t="s">
        <v>57</v>
      </c>
      <c r="E29" s="4">
        <f>E25+E27</f>
        <v>357687.39999999997</v>
      </c>
      <c r="F29" s="4">
        <f>F25+F27</f>
        <v>908415.6</v>
      </c>
      <c r="G29" s="4">
        <f>G25+G27</f>
        <v>283303.4</v>
      </c>
      <c r="H29" s="4">
        <f>H25+H27</f>
        <v>405865.60000000003</v>
      </c>
      <c r="I29" s="4">
        <f t="shared" si="0"/>
        <v>122562.20000000001</v>
      </c>
      <c r="J29" s="4">
        <f t="shared" si="1"/>
        <v>143.26181754260628</v>
      </c>
      <c r="K29" s="4">
        <f t="shared" si="2"/>
        <v>44.6784049063006</v>
      </c>
      <c r="L29" s="4">
        <f t="shared" si="3"/>
        <v>48178.20000000007</v>
      </c>
      <c r="M29" s="4">
        <f t="shared" si="4"/>
        <v>113.46935899894714</v>
      </c>
      <c r="N29" s="4">
        <f t="shared" si="5"/>
        <v>44.6784049063006</v>
      </c>
      <c r="O29" s="4">
        <f t="shared" si="6"/>
        <v>48178.20000000007</v>
      </c>
      <c r="P29" s="4">
        <f t="shared" si="7"/>
        <v>113.46935899894714</v>
      </c>
    </row>
    <row r="30" spans="1:16" ht="31.5" customHeight="1" hidden="1">
      <c r="A30" s="93" t="s">
        <v>40</v>
      </c>
      <c r="B30" s="90" t="s">
        <v>41</v>
      </c>
      <c r="C30" s="21" t="s">
        <v>16</v>
      </c>
      <c r="D30" s="44" t="s">
        <v>17</v>
      </c>
      <c r="E30" s="34"/>
      <c r="F30" s="34"/>
      <c r="G30" s="34"/>
      <c r="H30" s="34"/>
      <c r="I30" s="34">
        <f t="shared" si="0"/>
        <v>0</v>
      </c>
      <c r="J30" s="34" t="e">
        <f t="shared" si="1"/>
        <v>#DIV/0!</v>
      </c>
      <c r="K30" s="34" t="e">
        <f t="shared" si="2"/>
        <v>#DIV/0!</v>
      </c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30.75">
      <c r="A31" s="95"/>
      <c r="B31" s="92"/>
      <c r="C31" s="21" t="s">
        <v>202</v>
      </c>
      <c r="D31" s="32" t="s">
        <v>203</v>
      </c>
      <c r="E31" s="34">
        <v>3049.5</v>
      </c>
      <c r="F31" s="34">
        <v>9089.5</v>
      </c>
      <c r="G31" s="34">
        <v>300</v>
      </c>
      <c r="H31" s="34">
        <v>1095.8</v>
      </c>
      <c r="I31" s="34">
        <f t="shared" si="0"/>
        <v>795.8</v>
      </c>
      <c r="J31" s="34">
        <f t="shared" si="1"/>
        <v>365.26666666666665</v>
      </c>
      <c r="K31" s="34">
        <f t="shared" si="2"/>
        <v>12.055668628637438</v>
      </c>
      <c r="L31" s="34">
        <f t="shared" si="3"/>
        <v>-1953.7</v>
      </c>
      <c r="M31" s="34">
        <f t="shared" si="4"/>
        <v>35.93375963272668</v>
      </c>
      <c r="N31" s="34">
        <f t="shared" si="5"/>
        <v>12.055668628637438</v>
      </c>
      <c r="O31" s="34">
        <f t="shared" si="6"/>
        <v>-1953.7</v>
      </c>
      <c r="P31" s="34">
        <f t="shared" si="7"/>
        <v>35.93375963272668</v>
      </c>
    </row>
    <row r="32" spans="1:16" ht="15">
      <c r="A32" s="95"/>
      <c r="B32" s="92"/>
      <c r="C32" s="21" t="s">
        <v>21</v>
      </c>
      <c r="D32" s="43" t="s">
        <v>22</v>
      </c>
      <c r="E32" s="34">
        <f>SUM(E33:E35)</f>
        <v>6.1</v>
      </c>
      <c r="F32" s="34">
        <f>SUM(F33:F35)</f>
        <v>0</v>
      </c>
      <c r="G32" s="34">
        <f>SUM(G33:G35)</f>
        <v>0</v>
      </c>
      <c r="H32" s="34">
        <f>SUM(H33:H35)</f>
        <v>1.5</v>
      </c>
      <c r="I32" s="34">
        <f t="shared" si="0"/>
        <v>1.5</v>
      </c>
      <c r="J32" s="34"/>
      <c r="K32" s="34"/>
      <c r="L32" s="34"/>
      <c r="M32" s="34"/>
      <c r="N32" s="34"/>
      <c r="O32" s="34">
        <f t="shared" si="6"/>
        <v>-4.6</v>
      </c>
      <c r="P32" s="34">
        <f t="shared" si="7"/>
        <v>24.590163934426233</v>
      </c>
    </row>
    <row r="33" spans="1:16" ht="31.5" customHeight="1" hidden="1">
      <c r="A33" s="95"/>
      <c r="B33" s="92"/>
      <c r="C33" s="20" t="s">
        <v>42</v>
      </c>
      <c r="D33" s="44" t="s">
        <v>43</v>
      </c>
      <c r="E33" s="34"/>
      <c r="F33" s="34"/>
      <c r="G33" s="34"/>
      <c r="H33" s="34"/>
      <c r="I33" s="34">
        <f t="shared" si="0"/>
        <v>0</v>
      </c>
      <c r="J33" s="34"/>
      <c r="K33" s="34"/>
      <c r="L33" s="34"/>
      <c r="M33" s="34"/>
      <c r="N33" s="34"/>
      <c r="O33" s="34">
        <f t="shared" si="6"/>
        <v>0</v>
      </c>
      <c r="P33" s="34" t="e">
        <f t="shared" si="7"/>
        <v>#DIV/0!</v>
      </c>
    </row>
    <row r="34" spans="1:16" ht="47.25" customHeight="1" hidden="1">
      <c r="A34" s="95"/>
      <c r="B34" s="92"/>
      <c r="C34" s="20" t="s">
        <v>44</v>
      </c>
      <c r="D34" s="46" t="s">
        <v>45</v>
      </c>
      <c r="E34" s="34"/>
      <c r="F34" s="34"/>
      <c r="G34" s="34"/>
      <c r="H34" s="34"/>
      <c r="I34" s="34">
        <f t="shared" si="0"/>
        <v>0</v>
      </c>
      <c r="J34" s="34"/>
      <c r="K34" s="34"/>
      <c r="L34" s="34"/>
      <c r="M34" s="34"/>
      <c r="N34" s="34"/>
      <c r="O34" s="34">
        <f t="shared" si="6"/>
        <v>0</v>
      </c>
      <c r="P34" s="34" t="e">
        <f t="shared" si="7"/>
        <v>#DIV/0!</v>
      </c>
    </row>
    <row r="35" spans="1:16" ht="47.25" customHeight="1" hidden="1">
      <c r="A35" s="95"/>
      <c r="B35" s="92"/>
      <c r="C35" s="20" t="s">
        <v>23</v>
      </c>
      <c r="D35" s="44" t="s">
        <v>24</v>
      </c>
      <c r="E35" s="34">
        <v>6.1</v>
      </c>
      <c r="F35" s="34"/>
      <c r="G35" s="34"/>
      <c r="H35" s="34">
        <v>1.5</v>
      </c>
      <c r="I35" s="34">
        <f t="shared" si="0"/>
        <v>1.5</v>
      </c>
      <c r="J35" s="34"/>
      <c r="K35" s="34"/>
      <c r="L35" s="34"/>
      <c r="M35" s="34"/>
      <c r="N35" s="34"/>
      <c r="O35" s="34">
        <f t="shared" si="6"/>
        <v>-4.6</v>
      </c>
      <c r="P35" s="34">
        <f t="shared" si="7"/>
        <v>24.590163934426233</v>
      </c>
    </row>
    <row r="36" spans="1:16" ht="15">
      <c r="A36" s="95"/>
      <c r="B36" s="92"/>
      <c r="C36" s="21" t="s">
        <v>25</v>
      </c>
      <c r="D36" s="43" t="s">
        <v>26</v>
      </c>
      <c r="E36" s="34">
        <v>-443.4</v>
      </c>
      <c r="F36" s="34"/>
      <c r="G36" s="34"/>
      <c r="H36" s="34">
        <v>-5.5</v>
      </c>
      <c r="I36" s="34">
        <f t="shared" si="0"/>
        <v>-5.5</v>
      </c>
      <c r="J36" s="34"/>
      <c r="K36" s="34"/>
      <c r="L36" s="34"/>
      <c r="M36" s="34"/>
      <c r="N36" s="34"/>
      <c r="O36" s="34">
        <f t="shared" si="6"/>
        <v>437.9</v>
      </c>
      <c r="P36" s="34">
        <f t="shared" si="7"/>
        <v>1.2404149751917006</v>
      </c>
    </row>
    <row r="37" spans="1:16" ht="15.75" customHeight="1" hidden="1">
      <c r="A37" s="95"/>
      <c r="B37" s="92"/>
      <c r="C37" s="21" t="s">
        <v>27</v>
      </c>
      <c r="D37" s="43" t="s">
        <v>28</v>
      </c>
      <c r="E37" s="34"/>
      <c r="F37" s="34"/>
      <c r="G37" s="34"/>
      <c r="H37" s="34"/>
      <c r="I37" s="34">
        <f t="shared" si="0"/>
        <v>0</v>
      </c>
      <c r="J37" s="34" t="e">
        <f t="shared" si="1"/>
        <v>#DIV/0!</v>
      </c>
      <c r="K37" s="34" t="e">
        <f t="shared" si="2"/>
        <v>#DIV/0!</v>
      </c>
      <c r="L37" s="34">
        <f t="shared" si="3"/>
        <v>0</v>
      </c>
      <c r="M37" s="34" t="e">
        <f t="shared" si="4"/>
        <v>#DIV/0!</v>
      </c>
      <c r="N37" s="34" t="e">
        <f t="shared" si="5"/>
        <v>#DIV/0!</v>
      </c>
      <c r="O37" s="34">
        <f t="shared" si="6"/>
        <v>0</v>
      </c>
      <c r="P37" s="34" t="e">
        <f t="shared" si="7"/>
        <v>#DIV/0!</v>
      </c>
    </row>
    <row r="38" spans="1:16" ht="30.75">
      <c r="A38" s="95"/>
      <c r="B38" s="92"/>
      <c r="C38" s="21" t="s">
        <v>46</v>
      </c>
      <c r="D38" s="43" t="s">
        <v>47</v>
      </c>
      <c r="E38" s="34">
        <v>100357.2</v>
      </c>
      <c r="F38" s="34">
        <v>213355.7</v>
      </c>
      <c r="G38" s="34">
        <v>71118.6</v>
      </c>
      <c r="H38" s="34">
        <v>53338.9</v>
      </c>
      <c r="I38" s="34">
        <f t="shared" si="0"/>
        <v>-17779.700000000004</v>
      </c>
      <c r="J38" s="34">
        <f t="shared" si="1"/>
        <v>74.999929694904</v>
      </c>
      <c r="K38" s="34">
        <f t="shared" si="2"/>
        <v>24.99998828247851</v>
      </c>
      <c r="L38" s="34">
        <f t="shared" si="3"/>
        <v>-47018.299999999996</v>
      </c>
      <c r="M38" s="34">
        <f t="shared" si="4"/>
        <v>53.149051587728636</v>
      </c>
      <c r="N38" s="34">
        <f t="shared" si="5"/>
        <v>24.99998828247851</v>
      </c>
      <c r="O38" s="34">
        <f t="shared" si="6"/>
        <v>-47018.299999999996</v>
      </c>
      <c r="P38" s="34">
        <f t="shared" si="7"/>
        <v>53.149051587728636</v>
      </c>
    </row>
    <row r="39" spans="1:16" ht="15" hidden="1">
      <c r="A39" s="95"/>
      <c r="B39" s="92"/>
      <c r="C39" s="21" t="s">
        <v>30</v>
      </c>
      <c r="D39" s="43" t="s">
        <v>48</v>
      </c>
      <c r="E39" s="34"/>
      <c r="F39" s="34"/>
      <c r="G39" s="34"/>
      <c r="H39" s="34"/>
      <c r="I39" s="34">
        <f t="shared" si="0"/>
        <v>0</v>
      </c>
      <c r="J39" s="34" t="e">
        <f t="shared" si="1"/>
        <v>#DIV/0!</v>
      </c>
      <c r="K39" s="34" t="e">
        <f t="shared" si="2"/>
        <v>#DIV/0!</v>
      </c>
      <c r="L39" s="34">
        <f t="shared" si="3"/>
        <v>0</v>
      </c>
      <c r="M39" s="34" t="e">
        <f t="shared" si="4"/>
        <v>#DIV/0!</v>
      </c>
      <c r="N39" s="34" t="e">
        <f t="shared" si="5"/>
        <v>#DIV/0!</v>
      </c>
      <c r="O39" s="34">
        <f t="shared" si="6"/>
        <v>0</v>
      </c>
      <c r="P39" s="34" t="e">
        <f t="shared" si="7"/>
        <v>#DIV/0!</v>
      </c>
    </row>
    <row r="40" spans="1:16" ht="15.75" customHeight="1" hidden="1">
      <c r="A40" s="95"/>
      <c r="B40" s="92"/>
      <c r="C40" s="21" t="s">
        <v>32</v>
      </c>
      <c r="D40" s="43" t="s">
        <v>33</v>
      </c>
      <c r="E40" s="34"/>
      <c r="F40" s="34"/>
      <c r="G40" s="34"/>
      <c r="H40" s="34"/>
      <c r="I40" s="34">
        <f t="shared" si="0"/>
        <v>0</v>
      </c>
      <c r="J40" s="34" t="e">
        <f t="shared" si="1"/>
        <v>#DIV/0!</v>
      </c>
      <c r="K40" s="34" t="e">
        <f t="shared" si="2"/>
        <v>#DIV/0!</v>
      </c>
      <c r="L40" s="34">
        <f t="shared" si="3"/>
        <v>0</v>
      </c>
      <c r="M40" s="34" t="e">
        <f t="shared" si="4"/>
        <v>#DIV/0!</v>
      </c>
      <c r="N40" s="34" t="e">
        <f t="shared" si="5"/>
        <v>#DIV/0!</v>
      </c>
      <c r="O40" s="34">
        <f t="shared" si="6"/>
        <v>0</v>
      </c>
      <c r="P40" s="34" t="e">
        <f t="shared" si="7"/>
        <v>#DIV/0!</v>
      </c>
    </row>
    <row r="41" spans="1:16" ht="15.75" customHeight="1" hidden="1">
      <c r="A41" s="95"/>
      <c r="B41" s="92"/>
      <c r="C41" s="21" t="s">
        <v>49</v>
      </c>
      <c r="D41" s="44" t="s">
        <v>50</v>
      </c>
      <c r="E41" s="34"/>
      <c r="F41" s="34"/>
      <c r="G41" s="34"/>
      <c r="H41" s="34"/>
      <c r="I41" s="34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34" t="e">
        <f t="shared" si="4"/>
        <v>#DIV/0!</v>
      </c>
      <c r="N41" s="34" t="e">
        <f t="shared" si="5"/>
        <v>#DIV/0!</v>
      </c>
      <c r="O41" s="34">
        <f t="shared" si="6"/>
        <v>0</v>
      </c>
      <c r="P41" s="34" t="e">
        <f t="shared" si="7"/>
        <v>#DIV/0!</v>
      </c>
    </row>
    <row r="42" spans="1:16" ht="15.75" customHeight="1" hidden="1">
      <c r="A42" s="95"/>
      <c r="B42" s="92"/>
      <c r="C42" s="21" t="s">
        <v>34</v>
      </c>
      <c r="D42" s="43" t="s">
        <v>29</v>
      </c>
      <c r="E42" s="34"/>
      <c r="F42" s="34"/>
      <c r="G42" s="34"/>
      <c r="H42" s="34"/>
      <c r="I42" s="34">
        <f t="shared" si="0"/>
        <v>0</v>
      </c>
      <c r="J42" s="34" t="e">
        <f t="shared" si="1"/>
        <v>#DIV/0!</v>
      </c>
      <c r="K42" s="34" t="e">
        <f t="shared" si="2"/>
        <v>#DIV/0!</v>
      </c>
      <c r="L42" s="34">
        <f t="shared" si="3"/>
        <v>0</v>
      </c>
      <c r="M42" s="34" t="e">
        <f t="shared" si="4"/>
        <v>#DIV/0!</v>
      </c>
      <c r="N42" s="34" t="e">
        <f t="shared" si="5"/>
        <v>#DIV/0!</v>
      </c>
      <c r="O42" s="34">
        <f t="shared" si="6"/>
        <v>0</v>
      </c>
      <c r="P42" s="34" t="e">
        <f t="shared" si="7"/>
        <v>#DIV/0!</v>
      </c>
    </row>
    <row r="43" spans="1:16" s="5" customFormat="1" ht="15">
      <c r="A43" s="95"/>
      <c r="B43" s="92"/>
      <c r="C43" s="23"/>
      <c r="D43" s="3" t="s">
        <v>35</v>
      </c>
      <c r="E43" s="4">
        <f>SUM(E30:E32,E36:E42)</f>
        <v>102969.4</v>
      </c>
      <c r="F43" s="4">
        <f>SUM(F30:F32,F36:F42)</f>
        <v>222445.2</v>
      </c>
      <c r="G43" s="4">
        <f>SUM(G30:G32,G36:G42)</f>
        <v>71418.6</v>
      </c>
      <c r="H43" s="4">
        <f>SUM(H30:H32,H36:H42)</f>
        <v>54430.700000000004</v>
      </c>
      <c r="I43" s="4">
        <f t="shared" si="0"/>
        <v>-16987.9</v>
      </c>
      <c r="J43" s="4">
        <f t="shared" si="1"/>
        <v>76.2136194212712</v>
      </c>
      <c r="K43" s="4">
        <f t="shared" si="2"/>
        <v>24.469262541965392</v>
      </c>
      <c r="L43" s="4">
        <f t="shared" si="3"/>
        <v>-48538.69999999999</v>
      </c>
      <c r="M43" s="4">
        <f t="shared" si="4"/>
        <v>52.86104415486543</v>
      </c>
      <c r="N43" s="4">
        <f t="shared" si="5"/>
        <v>24.469262541965392</v>
      </c>
      <c r="O43" s="4">
        <f t="shared" si="6"/>
        <v>-48538.69999999999</v>
      </c>
      <c r="P43" s="4">
        <f t="shared" si="7"/>
        <v>52.86104415486543</v>
      </c>
    </row>
    <row r="44" spans="1:16" s="5" customFormat="1" ht="46.5">
      <c r="A44" s="95"/>
      <c r="B44" s="92"/>
      <c r="C44" s="21" t="s">
        <v>184</v>
      </c>
      <c r="D44" s="48" t="s">
        <v>185</v>
      </c>
      <c r="E44" s="34">
        <v>0.4</v>
      </c>
      <c r="F44" s="4"/>
      <c r="G44" s="4"/>
      <c r="H44" s="34"/>
      <c r="I44" s="34">
        <f t="shared" si="0"/>
        <v>0</v>
      </c>
      <c r="J44" s="34"/>
      <c r="K44" s="34"/>
      <c r="L44" s="34"/>
      <c r="M44" s="34"/>
      <c r="N44" s="34"/>
      <c r="O44" s="34">
        <f t="shared" si="6"/>
        <v>-0.4</v>
      </c>
      <c r="P44" s="34">
        <f t="shared" si="7"/>
        <v>0</v>
      </c>
    </row>
    <row r="45" spans="1:16" ht="108.75">
      <c r="A45" s="95"/>
      <c r="B45" s="92"/>
      <c r="C45" s="24" t="s">
        <v>51</v>
      </c>
      <c r="D45" s="48" t="s">
        <v>52</v>
      </c>
      <c r="E45" s="34">
        <v>356</v>
      </c>
      <c r="F45" s="34">
        <v>898</v>
      </c>
      <c r="G45" s="34">
        <v>315.5</v>
      </c>
      <c r="H45" s="34">
        <v>351.8</v>
      </c>
      <c r="I45" s="34">
        <f t="shared" si="0"/>
        <v>36.30000000000001</v>
      </c>
      <c r="J45" s="34">
        <f t="shared" si="1"/>
        <v>111.5055467511886</v>
      </c>
      <c r="K45" s="34">
        <f t="shared" si="2"/>
        <v>39.17594654788419</v>
      </c>
      <c r="L45" s="34">
        <f t="shared" si="3"/>
        <v>-4.199999999999989</v>
      </c>
      <c r="M45" s="34">
        <f t="shared" si="4"/>
        <v>98.82022471910112</v>
      </c>
      <c r="N45" s="34">
        <f t="shared" si="5"/>
        <v>39.17594654788419</v>
      </c>
      <c r="O45" s="34">
        <f t="shared" si="6"/>
        <v>-4.199999999999989</v>
      </c>
      <c r="P45" s="34">
        <f t="shared" si="7"/>
        <v>98.82022471910112</v>
      </c>
    </row>
    <row r="46" spans="1:16" ht="15">
      <c r="A46" s="95"/>
      <c r="B46" s="92"/>
      <c r="C46" s="21" t="s">
        <v>53</v>
      </c>
      <c r="D46" s="47" t="s">
        <v>54</v>
      </c>
      <c r="E46" s="49">
        <v>0.5</v>
      </c>
      <c r="F46" s="6"/>
      <c r="G46" s="6"/>
      <c r="H46" s="66">
        <v>0.2</v>
      </c>
      <c r="I46" s="66">
        <f t="shared" si="0"/>
        <v>0.2</v>
      </c>
      <c r="J46" s="66"/>
      <c r="K46" s="66"/>
      <c r="L46" s="66"/>
      <c r="M46" s="66"/>
      <c r="N46" s="66"/>
      <c r="O46" s="66">
        <f t="shared" si="6"/>
        <v>-0.3</v>
      </c>
      <c r="P46" s="66">
        <f t="shared" si="7"/>
        <v>40</v>
      </c>
    </row>
    <row r="47" spans="1:16" ht="15">
      <c r="A47" s="95"/>
      <c r="B47" s="92"/>
      <c r="C47" s="21" t="s">
        <v>21</v>
      </c>
      <c r="D47" s="43" t="s">
        <v>22</v>
      </c>
      <c r="E47" s="34">
        <f>SUM(E48:E51)</f>
        <v>163</v>
      </c>
      <c r="F47" s="34">
        <f>SUM(F48:F51)</f>
        <v>421</v>
      </c>
      <c r="G47" s="34">
        <f>SUM(G48:G51)</f>
        <v>131</v>
      </c>
      <c r="H47" s="34">
        <f>SUM(H48:H51)</f>
        <v>157.2</v>
      </c>
      <c r="I47" s="34">
        <f t="shared" si="0"/>
        <v>26.19999999999999</v>
      </c>
      <c r="J47" s="34">
        <f t="shared" si="1"/>
        <v>120</v>
      </c>
      <c r="K47" s="34">
        <f t="shared" si="2"/>
        <v>37.3396674584323</v>
      </c>
      <c r="L47" s="34">
        <f t="shared" si="3"/>
        <v>-5.800000000000011</v>
      </c>
      <c r="M47" s="34">
        <f t="shared" si="4"/>
        <v>96.44171779141104</v>
      </c>
      <c r="N47" s="34">
        <f t="shared" si="5"/>
        <v>37.3396674584323</v>
      </c>
      <c r="O47" s="34">
        <f t="shared" si="6"/>
        <v>-5.800000000000011</v>
      </c>
      <c r="P47" s="34">
        <f t="shared" si="7"/>
        <v>96.44171779141104</v>
      </c>
    </row>
    <row r="48" spans="1:16" ht="63" customHeight="1" hidden="1">
      <c r="A48" s="95"/>
      <c r="B48" s="92"/>
      <c r="C48" s="21" t="s">
        <v>55</v>
      </c>
      <c r="D48" s="50" t="s">
        <v>56</v>
      </c>
      <c r="E48" s="34">
        <v>93</v>
      </c>
      <c r="F48" s="34">
        <v>335</v>
      </c>
      <c r="G48" s="34">
        <v>113</v>
      </c>
      <c r="H48" s="34">
        <v>93</v>
      </c>
      <c r="I48" s="34">
        <f t="shared" si="0"/>
        <v>-20</v>
      </c>
      <c r="J48" s="34">
        <f t="shared" si="1"/>
        <v>82.30088495575221</v>
      </c>
      <c r="K48" s="34">
        <f t="shared" si="2"/>
        <v>27.761194029850746</v>
      </c>
      <c r="L48" s="34">
        <f t="shared" si="3"/>
        <v>0</v>
      </c>
      <c r="M48" s="34">
        <f t="shared" si="4"/>
        <v>100</v>
      </c>
      <c r="N48" s="34">
        <f t="shared" si="5"/>
        <v>27.761194029850746</v>
      </c>
      <c r="O48" s="34">
        <f t="shared" si="6"/>
        <v>0</v>
      </c>
      <c r="P48" s="34">
        <f t="shared" si="7"/>
        <v>100</v>
      </c>
    </row>
    <row r="49" spans="1:16" ht="47.25" customHeight="1" hidden="1">
      <c r="A49" s="95"/>
      <c r="B49" s="92"/>
      <c r="C49" s="21" t="s">
        <v>204</v>
      </c>
      <c r="D49" s="50" t="s">
        <v>205</v>
      </c>
      <c r="E49" s="34">
        <v>70</v>
      </c>
      <c r="F49" s="34"/>
      <c r="G49" s="34"/>
      <c r="H49" s="34"/>
      <c r="I49" s="34">
        <f t="shared" si="0"/>
        <v>0</v>
      </c>
      <c r="J49" s="34" t="e">
        <f t="shared" si="1"/>
        <v>#DIV/0!</v>
      </c>
      <c r="K49" s="34" t="e">
        <f t="shared" si="2"/>
        <v>#DIV/0!</v>
      </c>
      <c r="L49" s="34">
        <f t="shared" si="3"/>
        <v>-70</v>
      </c>
      <c r="M49" s="34">
        <f t="shared" si="4"/>
        <v>0</v>
      </c>
      <c r="N49" s="34" t="e">
        <f t="shared" si="5"/>
        <v>#DIV/0!</v>
      </c>
      <c r="O49" s="34">
        <f t="shared" si="6"/>
        <v>-70</v>
      </c>
      <c r="P49" s="34">
        <f t="shared" si="7"/>
        <v>0</v>
      </c>
    </row>
    <row r="50" spans="1:16" ht="78.75" customHeight="1" hidden="1">
      <c r="A50" s="95"/>
      <c r="B50" s="92"/>
      <c r="C50" s="21" t="s">
        <v>197</v>
      </c>
      <c r="D50" s="50" t="s">
        <v>198</v>
      </c>
      <c r="E50" s="34"/>
      <c r="F50" s="34"/>
      <c r="G50" s="34"/>
      <c r="H50" s="34">
        <v>60.5</v>
      </c>
      <c r="I50" s="34">
        <f t="shared" si="0"/>
        <v>60.5</v>
      </c>
      <c r="J50" s="34" t="e">
        <f t="shared" si="1"/>
        <v>#DIV/0!</v>
      </c>
      <c r="K50" s="34" t="e">
        <f t="shared" si="2"/>
        <v>#DIV/0!</v>
      </c>
      <c r="L50" s="34">
        <f t="shared" si="3"/>
        <v>60.5</v>
      </c>
      <c r="M50" s="34" t="e">
        <f t="shared" si="4"/>
        <v>#DIV/0!</v>
      </c>
      <c r="N50" s="34" t="e">
        <f t="shared" si="5"/>
        <v>#DIV/0!</v>
      </c>
      <c r="O50" s="34">
        <f t="shared" si="6"/>
        <v>60.5</v>
      </c>
      <c r="P50" s="34" t="e">
        <f t="shared" si="7"/>
        <v>#DIV/0!</v>
      </c>
    </row>
    <row r="51" spans="1:16" ht="47.25" customHeight="1" hidden="1">
      <c r="A51" s="95"/>
      <c r="B51" s="92"/>
      <c r="C51" s="20" t="s">
        <v>23</v>
      </c>
      <c r="D51" s="44" t="s">
        <v>24</v>
      </c>
      <c r="E51" s="34"/>
      <c r="F51" s="34">
        <v>86</v>
      </c>
      <c r="G51" s="34">
        <v>18</v>
      </c>
      <c r="H51" s="34">
        <v>3.7</v>
      </c>
      <c r="I51" s="34">
        <f t="shared" si="0"/>
        <v>-14.3</v>
      </c>
      <c r="J51" s="34">
        <f t="shared" si="1"/>
        <v>20.555555555555557</v>
      </c>
      <c r="K51" s="34">
        <f t="shared" si="2"/>
        <v>4.302325581395349</v>
      </c>
      <c r="L51" s="34">
        <f t="shared" si="3"/>
        <v>3.7</v>
      </c>
      <c r="M51" s="34" t="e">
        <f t="shared" si="4"/>
        <v>#DIV/0!</v>
      </c>
      <c r="N51" s="34">
        <f t="shared" si="5"/>
        <v>4.302325581395349</v>
      </c>
      <c r="O51" s="34">
        <f t="shared" si="6"/>
        <v>3.7</v>
      </c>
      <c r="P51" s="34" t="e">
        <f t="shared" si="7"/>
        <v>#DIV/0!</v>
      </c>
    </row>
    <row r="52" spans="1:16" s="5" customFormat="1" ht="15">
      <c r="A52" s="95"/>
      <c r="B52" s="92"/>
      <c r="C52" s="23"/>
      <c r="D52" s="3" t="s">
        <v>38</v>
      </c>
      <c r="E52" s="6">
        <f>SUM(E44:E47)</f>
        <v>519.9</v>
      </c>
      <c r="F52" s="6">
        <f>SUM(F44:F47)</f>
        <v>1319</v>
      </c>
      <c r="G52" s="6">
        <f>SUM(G44:G47)</f>
        <v>446.5</v>
      </c>
      <c r="H52" s="6">
        <f>SUM(H44:H47)</f>
        <v>509.2</v>
      </c>
      <c r="I52" s="6">
        <f t="shared" si="0"/>
        <v>62.69999999999999</v>
      </c>
      <c r="J52" s="6">
        <f t="shared" si="1"/>
        <v>114.04255319148935</v>
      </c>
      <c r="K52" s="6">
        <f t="shared" si="2"/>
        <v>38.60500379075057</v>
      </c>
      <c r="L52" s="6">
        <f t="shared" si="3"/>
        <v>-10.699999999999989</v>
      </c>
      <c r="M52" s="6">
        <f t="shared" si="4"/>
        <v>97.94191190613579</v>
      </c>
      <c r="N52" s="6">
        <f t="shared" si="5"/>
        <v>38.60500379075057</v>
      </c>
      <c r="O52" s="6">
        <f t="shared" si="6"/>
        <v>-10.699999999999989</v>
      </c>
      <c r="P52" s="6">
        <f t="shared" si="7"/>
        <v>97.94191190613579</v>
      </c>
    </row>
    <row r="53" spans="1:16" s="5" customFormat="1" ht="30.75" hidden="1">
      <c r="A53" s="95"/>
      <c r="B53" s="92"/>
      <c r="C53" s="23"/>
      <c r="D53" s="3" t="s">
        <v>39</v>
      </c>
      <c r="E53" s="6">
        <f>E54-E42</f>
        <v>103489.29999999999</v>
      </c>
      <c r="F53" s="6">
        <f>F54-F42</f>
        <v>223764.2</v>
      </c>
      <c r="G53" s="6">
        <f>G54-G42</f>
        <v>71865.1</v>
      </c>
      <c r="H53" s="6">
        <f>H54-H42</f>
        <v>54939.9</v>
      </c>
      <c r="I53" s="6">
        <f t="shared" si="0"/>
        <v>-16925.200000000004</v>
      </c>
      <c r="J53" s="6">
        <f t="shared" si="1"/>
        <v>76.44865170993988</v>
      </c>
      <c r="K53" s="6">
        <f t="shared" si="2"/>
        <v>24.552587053693127</v>
      </c>
      <c r="L53" s="6">
        <f t="shared" si="3"/>
        <v>-48549.39999999999</v>
      </c>
      <c r="M53" s="6">
        <f t="shared" si="4"/>
        <v>53.087517260238506</v>
      </c>
      <c r="N53" s="6">
        <f t="shared" si="5"/>
        <v>24.552587053693127</v>
      </c>
      <c r="O53" s="6">
        <f t="shared" si="6"/>
        <v>-48549.39999999999</v>
      </c>
      <c r="P53" s="6">
        <f t="shared" si="7"/>
        <v>53.087517260238506</v>
      </c>
    </row>
    <row r="54" spans="1:16" s="5" customFormat="1" ht="15">
      <c r="A54" s="94"/>
      <c r="B54" s="91"/>
      <c r="C54" s="23"/>
      <c r="D54" s="3" t="s">
        <v>57</v>
      </c>
      <c r="E54" s="4">
        <f>E43+E52</f>
        <v>103489.29999999999</v>
      </c>
      <c r="F54" s="4">
        <f>F43+F52</f>
        <v>223764.2</v>
      </c>
      <c r="G54" s="4">
        <f>G43+G52</f>
        <v>71865.1</v>
      </c>
      <c r="H54" s="4">
        <f>H43+H52</f>
        <v>54939.9</v>
      </c>
      <c r="I54" s="4">
        <f t="shared" si="0"/>
        <v>-16925.200000000004</v>
      </c>
      <c r="J54" s="4">
        <f t="shared" si="1"/>
        <v>76.44865170993988</v>
      </c>
      <c r="K54" s="4">
        <f t="shared" si="2"/>
        <v>24.552587053693127</v>
      </c>
      <c r="L54" s="4">
        <f t="shared" si="3"/>
        <v>-48549.39999999999</v>
      </c>
      <c r="M54" s="4">
        <f t="shared" si="4"/>
        <v>53.087517260238506</v>
      </c>
      <c r="N54" s="4">
        <f t="shared" si="5"/>
        <v>24.552587053693127</v>
      </c>
      <c r="O54" s="4">
        <f t="shared" si="6"/>
        <v>-48549.39999999999</v>
      </c>
      <c r="P54" s="4">
        <f t="shared" si="7"/>
        <v>53.087517260238506</v>
      </c>
    </row>
    <row r="55" spans="1:16" ht="63" customHeight="1" hidden="1">
      <c r="A55" s="93" t="s">
        <v>190</v>
      </c>
      <c r="B55" s="90" t="s">
        <v>189</v>
      </c>
      <c r="C55" s="20" t="s">
        <v>10</v>
      </c>
      <c r="D55" s="41" t="s">
        <v>11</v>
      </c>
      <c r="E55" s="49"/>
      <c r="F55" s="34"/>
      <c r="G55" s="49"/>
      <c r="H55" s="49"/>
      <c r="I55" s="49">
        <f t="shared" si="0"/>
        <v>0</v>
      </c>
      <c r="J55" s="49" t="e">
        <f t="shared" si="1"/>
        <v>#DIV/0!</v>
      </c>
      <c r="K55" s="49" t="e">
        <f t="shared" si="2"/>
        <v>#DIV/0!</v>
      </c>
      <c r="L55" s="49">
        <f t="shared" si="3"/>
        <v>0</v>
      </c>
      <c r="M55" s="49" t="e">
        <f t="shared" si="4"/>
        <v>#DIV/0!</v>
      </c>
      <c r="N55" s="49" t="e">
        <f t="shared" si="5"/>
        <v>#DIV/0!</v>
      </c>
      <c r="O55" s="49">
        <f t="shared" si="6"/>
        <v>0</v>
      </c>
      <c r="P55" s="49" t="e">
        <f t="shared" si="7"/>
        <v>#DIV/0!</v>
      </c>
    </row>
    <row r="56" spans="1:16" ht="30.75">
      <c r="A56" s="95"/>
      <c r="B56" s="92"/>
      <c r="C56" s="21" t="s">
        <v>208</v>
      </c>
      <c r="D56" s="32" t="s">
        <v>209</v>
      </c>
      <c r="E56" s="49">
        <v>58.6</v>
      </c>
      <c r="F56" s="49">
        <v>180</v>
      </c>
      <c r="G56" s="49">
        <v>50</v>
      </c>
      <c r="H56" s="49">
        <v>58</v>
      </c>
      <c r="I56" s="49">
        <f t="shared" si="0"/>
        <v>8</v>
      </c>
      <c r="J56" s="49">
        <f t="shared" si="1"/>
        <v>115.99999999999999</v>
      </c>
      <c r="K56" s="49">
        <f t="shared" si="2"/>
        <v>32.22222222222222</v>
      </c>
      <c r="L56" s="49">
        <f t="shared" si="3"/>
        <v>-0.6000000000000014</v>
      </c>
      <c r="M56" s="49">
        <f t="shared" si="4"/>
        <v>98.97610921501706</v>
      </c>
      <c r="N56" s="49">
        <f t="shared" si="5"/>
        <v>32.22222222222222</v>
      </c>
      <c r="O56" s="49">
        <f t="shared" si="6"/>
        <v>-0.6000000000000014</v>
      </c>
      <c r="P56" s="49">
        <f t="shared" si="7"/>
        <v>98.97610921501706</v>
      </c>
    </row>
    <row r="57" spans="1:16" ht="30.75">
      <c r="A57" s="95"/>
      <c r="B57" s="92"/>
      <c r="C57" s="21" t="s">
        <v>202</v>
      </c>
      <c r="D57" s="32" t="s">
        <v>203</v>
      </c>
      <c r="E57" s="49">
        <v>105.6</v>
      </c>
      <c r="F57" s="49"/>
      <c r="G57" s="49"/>
      <c r="H57" s="49">
        <v>83</v>
      </c>
      <c r="I57" s="49">
        <f t="shared" si="0"/>
        <v>83</v>
      </c>
      <c r="J57" s="49"/>
      <c r="K57" s="49"/>
      <c r="L57" s="49"/>
      <c r="M57" s="49"/>
      <c r="N57" s="49"/>
      <c r="O57" s="49">
        <f t="shared" si="6"/>
        <v>-22.599999999999994</v>
      </c>
      <c r="P57" s="49">
        <f t="shared" si="7"/>
        <v>78.59848484848484</v>
      </c>
    </row>
    <row r="58" spans="1:16" ht="47.25" customHeight="1" hidden="1">
      <c r="A58" s="95"/>
      <c r="B58" s="92"/>
      <c r="C58" s="62" t="s">
        <v>217</v>
      </c>
      <c r="D58" s="44" t="s">
        <v>20</v>
      </c>
      <c r="E58" s="49"/>
      <c r="F58" s="49"/>
      <c r="G58" s="49"/>
      <c r="H58" s="49"/>
      <c r="I58" s="49">
        <f t="shared" si="0"/>
        <v>0</v>
      </c>
      <c r="J58" s="49"/>
      <c r="K58" s="49"/>
      <c r="L58" s="49"/>
      <c r="M58" s="49"/>
      <c r="N58" s="49"/>
      <c r="O58" s="49">
        <f t="shared" si="6"/>
        <v>0</v>
      </c>
      <c r="P58" s="49" t="e">
        <f t="shared" si="7"/>
        <v>#DIV/0!</v>
      </c>
    </row>
    <row r="59" spans="1:16" ht="15">
      <c r="A59" s="95"/>
      <c r="B59" s="92"/>
      <c r="C59" s="21" t="s">
        <v>21</v>
      </c>
      <c r="D59" s="43" t="s">
        <v>22</v>
      </c>
      <c r="E59" s="34">
        <f>E60</f>
        <v>0</v>
      </c>
      <c r="F59" s="34">
        <f>F60</f>
        <v>0</v>
      </c>
      <c r="G59" s="34">
        <f>G60</f>
        <v>0</v>
      </c>
      <c r="H59" s="34">
        <f>H60</f>
        <v>2.1</v>
      </c>
      <c r="I59" s="34">
        <f t="shared" si="0"/>
        <v>2.1</v>
      </c>
      <c r="J59" s="34"/>
      <c r="K59" s="34"/>
      <c r="L59" s="34"/>
      <c r="M59" s="34"/>
      <c r="N59" s="34"/>
      <c r="O59" s="34">
        <f t="shared" si="6"/>
        <v>2.1</v>
      </c>
      <c r="P59" s="34"/>
    </row>
    <row r="60" spans="1:16" ht="47.25" customHeight="1" hidden="1">
      <c r="A60" s="95"/>
      <c r="B60" s="92"/>
      <c r="C60" s="20" t="s">
        <v>23</v>
      </c>
      <c r="D60" s="44" t="s">
        <v>24</v>
      </c>
      <c r="E60" s="34"/>
      <c r="F60" s="34"/>
      <c r="G60" s="34"/>
      <c r="H60" s="34">
        <v>2.1</v>
      </c>
      <c r="I60" s="34">
        <f t="shared" si="0"/>
        <v>2.1</v>
      </c>
      <c r="J60" s="34"/>
      <c r="K60" s="34"/>
      <c r="L60" s="34"/>
      <c r="M60" s="34"/>
      <c r="N60" s="34"/>
      <c r="O60" s="34">
        <f t="shared" si="6"/>
        <v>2.1</v>
      </c>
      <c r="P60" s="34" t="e">
        <f t="shared" si="7"/>
        <v>#DIV/0!</v>
      </c>
    </row>
    <row r="61" spans="1:16" ht="15.75" customHeight="1">
      <c r="A61" s="95"/>
      <c r="B61" s="92"/>
      <c r="C61" s="21" t="s">
        <v>25</v>
      </c>
      <c r="D61" s="43" t="s">
        <v>26</v>
      </c>
      <c r="E61" s="49">
        <v>1.4</v>
      </c>
      <c r="F61" s="49"/>
      <c r="G61" s="49"/>
      <c r="H61" s="66"/>
      <c r="I61" s="66">
        <f t="shared" si="0"/>
        <v>0</v>
      </c>
      <c r="J61" s="66"/>
      <c r="K61" s="66"/>
      <c r="L61" s="66"/>
      <c r="M61" s="66"/>
      <c r="N61" s="66"/>
      <c r="O61" s="66">
        <f t="shared" si="6"/>
        <v>-1.4</v>
      </c>
      <c r="P61" s="66">
        <f t="shared" si="7"/>
        <v>0</v>
      </c>
    </row>
    <row r="62" spans="1:16" ht="15.75" customHeight="1" hidden="1">
      <c r="A62" s="95"/>
      <c r="B62" s="92"/>
      <c r="C62" s="21" t="s">
        <v>30</v>
      </c>
      <c r="D62" s="43" t="s">
        <v>48</v>
      </c>
      <c r="E62" s="49"/>
      <c r="F62" s="49"/>
      <c r="G62" s="49"/>
      <c r="H62" s="49"/>
      <c r="I62" s="49">
        <f t="shared" si="0"/>
        <v>0</v>
      </c>
      <c r="J62" s="49" t="e">
        <f t="shared" si="1"/>
        <v>#DIV/0!</v>
      </c>
      <c r="K62" s="49" t="e">
        <f t="shared" si="2"/>
        <v>#DIV/0!</v>
      </c>
      <c r="L62" s="49">
        <f t="shared" si="3"/>
        <v>0</v>
      </c>
      <c r="M62" s="49" t="e">
        <f t="shared" si="4"/>
        <v>#DIV/0!</v>
      </c>
      <c r="N62" s="49" t="e">
        <f t="shared" si="5"/>
        <v>#DIV/0!</v>
      </c>
      <c r="O62" s="49">
        <f t="shared" si="6"/>
        <v>0</v>
      </c>
      <c r="P62" s="49" t="e">
        <f t="shared" si="7"/>
        <v>#DIV/0!</v>
      </c>
    </row>
    <row r="63" spans="1:16" ht="15.75" customHeight="1" hidden="1">
      <c r="A63" s="95"/>
      <c r="B63" s="92"/>
      <c r="C63" s="21" t="s">
        <v>32</v>
      </c>
      <c r="D63" s="43" t="s">
        <v>33</v>
      </c>
      <c r="E63" s="49"/>
      <c r="F63" s="49"/>
      <c r="G63" s="49"/>
      <c r="H63" s="49"/>
      <c r="I63" s="49">
        <f t="shared" si="0"/>
        <v>0</v>
      </c>
      <c r="J63" s="49" t="e">
        <f t="shared" si="1"/>
        <v>#DIV/0!</v>
      </c>
      <c r="K63" s="49" t="e">
        <f t="shared" si="2"/>
        <v>#DIV/0!</v>
      </c>
      <c r="L63" s="49">
        <f t="shared" si="3"/>
        <v>0</v>
      </c>
      <c r="M63" s="49" t="e">
        <f t="shared" si="4"/>
        <v>#DIV/0!</v>
      </c>
      <c r="N63" s="49" t="e">
        <f t="shared" si="5"/>
        <v>#DIV/0!</v>
      </c>
      <c r="O63" s="49">
        <f t="shared" si="6"/>
        <v>0</v>
      </c>
      <c r="P63" s="49" t="e">
        <f t="shared" si="7"/>
        <v>#DIV/0!</v>
      </c>
    </row>
    <row r="64" spans="1:16" ht="15.75" customHeight="1" hidden="1">
      <c r="A64" s="95"/>
      <c r="B64" s="92"/>
      <c r="C64" s="21" t="s">
        <v>49</v>
      </c>
      <c r="D64" s="44" t="s">
        <v>50</v>
      </c>
      <c r="E64" s="49"/>
      <c r="F64" s="49"/>
      <c r="G64" s="49"/>
      <c r="H64" s="49"/>
      <c r="I64" s="49">
        <f t="shared" si="0"/>
        <v>0</v>
      </c>
      <c r="J64" s="49" t="e">
        <f t="shared" si="1"/>
        <v>#DIV/0!</v>
      </c>
      <c r="K64" s="49" t="e">
        <f t="shared" si="2"/>
        <v>#DIV/0!</v>
      </c>
      <c r="L64" s="49">
        <f t="shared" si="3"/>
        <v>0</v>
      </c>
      <c r="M64" s="49" t="e">
        <f t="shared" si="4"/>
        <v>#DIV/0!</v>
      </c>
      <c r="N64" s="49" t="e">
        <f t="shared" si="5"/>
        <v>#DIV/0!</v>
      </c>
      <c r="O64" s="49">
        <f t="shared" si="6"/>
        <v>0</v>
      </c>
      <c r="P64" s="49" t="e">
        <f t="shared" si="7"/>
        <v>#DIV/0!</v>
      </c>
    </row>
    <row r="65" spans="1:16" ht="15.75" customHeight="1" hidden="1">
      <c r="A65" s="95"/>
      <c r="B65" s="92"/>
      <c r="C65" s="21" t="s">
        <v>58</v>
      </c>
      <c r="D65" s="43" t="s">
        <v>59</v>
      </c>
      <c r="E65" s="34"/>
      <c r="F65" s="49"/>
      <c r="G65" s="34"/>
      <c r="H65" s="34"/>
      <c r="I65" s="34">
        <f t="shared" si="0"/>
        <v>0</v>
      </c>
      <c r="J65" s="34" t="e">
        <f t="shared" si="1"/>
        <v>#DIV/0!</v>
      </c>
      <c r="K65" s="34" t="e">
        <f t="shared" si="2"/>
        <v>#DIV/0!</v>
      </c>
      <c r="L65" s="34">
        <f t="shared" si="3"/>
        <v>0</v>
      </c>
      <c r="M65" s="34" t="e">
        <f t="shared" si="4"/>
        <v>#DIV/0!</v>
      </c>
      <c r="N65" s="34" t="e">
        <f t="shared" si="5"/>
        <v>#DIV/0!</v>
      </c>
      <c r="O65" s="34">
        <f t="shared" si="6"/>
        <v>0</v>
      </c>
      <c r="P65" s="34" t="e">
        <f t="shared" si="7"/>
        <v>#DIV/0!</v>
      </c>
    </row>
    <row r="66" spans="1:16" ht="30.75">
      <c r="A66" s="95"/>
      <c r="B66" s="92"/>
      <c r="C66" s="21" t="s">
        <v>194</v>
      </c>
      <c r="D66" s="42" t="s">
        <v>195</v>
      </c>
      <c r="E66" s="34"/>
      <c r="F66" s="49"/>
      <c r="G66" s="34"/>
      <c r="H66" s="34">
        <v>13158.1</v>
      </c>
      <c r="I66" s="34">
        <f t="shared" si="0"/>
        <v>13158.1</v>
      </c>
      <c r="J66" s="34"/>
      <c r="K66" s="34"/>
      <c r="L66" s="34"/>
      <c r="M66" s="34"/>
      <c r="N66" s="34"/>
      <c r="O66" s="34">
        <f t="shared" si="6"/>
        <v>13158.1</v>
      </c>
      <c r="P66" s="34"/>
    </row>
    <row r="67" spans="1:16" ht="15.75" customHeight="1">
      <c r="A67" s="95"/>
      <c r="B67" s="92"/>
      <c r="C67" s="21" t="s">
        <v>34</v>
      </c>
      <c r="D67" s="43" t="s">
        <v>29</v>
      </c>
      <c r="E67" s="34"/>
      <c r="F67" s="49"/>
      <c r="G67" s="34"/>
      <c r="H67" s="34">
        <v>-9438.9</v>
      </c>
      <c r="I67" s="34">
        <f t="shared" si="0"/>
        <v>-9438.9</v>
      </c>
      <c r="J67" s="34"/>
      <c r="K67" s="34"/>
      <c r="L67" s="34"/>
      <c r="M67" s="34"/>
      <c r="N67" s="34"/>
      <c r="O67" s="34">
        <f t="shared" si="6"/>
        <v>-9438.9</v>
      </c>
      <c r="P67" s="34"/>
    </row>
    <row r="68" spans="1:16" s="5" customFormat="1" ht="15.75">
      <c r="A68" s="95"/>
      <c r="B68" s="92"/>
      <c r="C68" s="22"/>
      <c r="D68" s="3" t="s">
        <v>35</v>
      </c>
      <c r="E68" s="4">
        <f>SUM(E55:E59,E61:E67)</f>
        <v>165.6</v>
      </c>
      <c r="F68" s="4">
        <f>SUM(F55:F59,F61:F67)</f>
        <v>180</v>
      </c>
      <c r="G68" s="4">
        <f>SUM(G55:G59,G61:G67)</f>
        <v>50</v>
      </c>
      <c r="H68" s="4">
        <f>SUM(H55:H59,H61:H67)</f>
        <v>3862.300000000001</v>
      </c>
      <c r="I68" s="4">
        <f t="shared" si="0"/>
        <v>3812.300000000001</v>
      </c>
      <c r="J68" s="4">
        <f t="shared" si="1"/>
        <v>7724.600000000002</v>
      </c>
      <c r="K68" s="4">
        <f t="shared" si="2"/>
        <v>2145.7222222222226</v>
      </c>
      <c r="L68" s="4">
        <f t="shared" si="3"/>
        <v>3696.700000000001</v>
      </c>
      <c r="M68" s="4">
        <f t="shared" si="4"/>
        <v>2332.306763285025</v>
      </c>
      <c r="N68" s="4">
        <f t="shared" si="5"/>
        <v>2145.7222222222226</v>
      </c>
      <c r="O68" s="4">
        <f t="shared" si="6"/>
        <v>3696.700000000001</v>
      </c>
      <c r="P68" s="4">
        <f t="shared" si="7"/>
        <v>2332.306763285025</v>
      </c>
    </row>
    <row r="69" spans="1:16" ht="15">
      <c r="A69" s="95"/>
      <c r="B69" s="92"/>
      <c r="C69" s="21" t="s">
        <v>21</v>
      </c>
      <c r="D69" s="43" t="s">
        <v>22</v>
      </c>
      <c r="E69" s="34">
        <f>E70</f>
        <v>637.5</v>
      </c>
      <c r="F69" s="34">
        <f>F70</f>
        <v>2000</v>
      </c>
      <c r="G69" s="34">
        <f>G70</f>
        <v>470</v>
      </c>
      <c r="H69" s="34">
        <f>H70</f>
        <v>1059.3</v>
      </c>
      <c r="I69" s="34">
        <f t="shared" si="0"/>
        <v>589.3</v>
      </c>
      <c r="J69" s="34">
        <f t="shared" si="1"/>
        <v>225.38297872340425</v>
      </c>
      <c r="K69" s="34">
        <f t="shared" si="2"/>
        <v>52.964999999999996</v>
      </c>
      <c r="L69" s="34">
        <f t="shared" si="3"/>
        <v>421.79999999999995</v>
      </c>
      <c r="M69" s="34">
        <f t="shared" si="4"/>
        <v>166.16470588235293</v>
      </c>
      <c r="N69" s="34">
        <f t="shared" si="5"/>
        <v>52.964999999999996</v>
      </c>
      <c r="O69" s="34">
        <f t="shared" si="6"/>
        <v>421.79999999999995</v>
      </c>
      <c r="P69" s="34">
        <f t="shared" si="7"/>
        <v>166.16470588235293</v>
      </c>
    </row>
    <row r="70" spans="1:16" ht="47.25" customHeight="1">
      <c r="A70" s="95"/>
      <c r="B70" s="92"/>
      <c r="C70" s="20" t="s">
        <v>23</v>
      </c>
      <c r="D70" s="44" t="s">
        <v>24</v>
      </c>
      <c r="E70" s="34">
        <v>637.5</v>
      </c>
      <c r="F70" s="34">
        <v>2000</v>
      </c>
      <c r="G70" s="34">
        <v>470</v>
      </c>
      <c r="H70" s="34">
        <v>1059.3</v>
      </c>
      <c r="I70" s="34">
        <f t="shared" si="0"/>
        <v>589.3</v>
      </c>
      <c r="J70" s="34">
        <f t="shared" si="1"/>
        <v>225.38297872340425</v>
      </c>
      <c r="K70" s="34">
        <f t="shared" si="2"/>
        <v>52.964999999999996</v>
      </c>
      <c r="L70" s="34">
        <f t="shared" si="3"/>
        <v>421.79999999999995</v>
      </c>
      <c r="M70" s="34">
        <f t="shared" si="4"/>
        <v>166.16470588235293</v>
      </c>
      <c r="N70" s="34">
        <f t="shared" si="5"/>
        <v>52.964999999999996</v>
      </c>
      <c r="O70" s="34">
        <f t="shared" si="6"/>
        <v>421.79999999999995</v>
      </c>
      <c r="P70" s="34">
        <f t="shared" si="7"/>
        <v>166.16470588235293</v>
      </c>
    </row>
    <row r="71" spans="1:16" s="5" customFormat="1" ht="15.75">
      <c r="A71" s="95"/>
      <c r="B71" s="92"/>
      <c r="C71" s="22"/>
      <c r="D71" s="3" t="s">
        <v>38</v>
      </c>
      <c r="E71" s="4">
        <f>SUM(E69)</f>
        <v>637.5</v>
      </c>
      <c r="F71" s="4">
        <f>SUM(F69)</f>
        <v>2000</v>
      </c>
      <c r="G71" s="4">
        <f>SUM(G69)</f>
        <v>470</v>
      </c>
      <c r="H71" s="4">
        <f>SUM(H69)</f>
        <v>1059.3</v>
      </c>
      <c r="I71" s="4">
        <f t="shared" si="0"/>
        <v>589.3</v>
      </c>
      <c r="J71" s="4">
        <f t="shared" si="1"/>
        <v>225.38297872340425</v>
      </c>
      <c r="K71" s="4">
        <f t="shared" si="2"/>
        <v>52.964999999999996</v>
      </c>
      <c r="L71" s="4">
        <f t="shared" si="3"/>
        <v>421.79999999999995</v>
      </c>
      <c r="M71" s="4">
        <f t="shared" si="4"/>
        <v>166.16470588235293</v>
      </c>
      <c r="N71" s="4">
        <f t="shared" si="5"/>
        <v>52.964999999999996</v>
      </c>
      <c r="O71" s="4">
        <f t="shared" si="6"/>
        <v>421.79999999999995</v>
      </c>
      <c r="P71" s="4">
        <f t="shared" si="7"/>
        <v>166.16470588235293</v>
      </c>
    </row>
    <row r="72" spans="1:16" s="5" customFormat="1" ht="31.5">
      <c r="A72" s="95"/>
      <c r="B72" s="92"/>
      <c r="C72" s="22"/>
      <c r="D72" s="3" t="s">
        <v>39</v>
      </c>
      <c r="E72" s="4">
        <f>E73-E67</f>
        <v>803.1</v>
      </c>
      <c r="F72" s="4">
        <f>F73-F67</f>
        <v>2180</v>
      </c>
      <c r="G72" s="4">
        <f>G73-G67</f>
        <v>520</v>
      </c>
      <c r="H72" s="4">
        <f>H73-H67</f>
        <v>14360.5</v>
      </c>
      <c r="I72" s="4">
        <f aca="true" t="shared" si="8" ref="I72:I135">H72-G72</f>
        <v>13840.5</v>
      </c>
      <c r="J72" s="4">
        <f aca="true" t="shared" si="9" ref="J72:J135">H72/G72*100</f>
        <v>2761.6346153846157</v>
      </c>
      <c r="K72" s="4">
        <f aca="true" t="shared" si="10" ref="K72:K135">H72/F72*100</f>
        <v>658.7385321100918</v>
      </c>
      <c r="L72" s="4">
        <f aca="true" t="shared" si="11" ref="L72:L135">H72-E72</f>
        <v>13557.4</v>
      </c>
      <c r="M72" s="4">
        <f aca="true" t="shared" si="12" ref="M72:M135">H72/E72*100</f>
        <v>1788.133482754327</v>
      </c>
      <c r="N72" s="4">
        <f aca="true" t="shared" si="13" ref="N72:N135">H72/F72*100</f>
        <v>658.7385321100918</v>
      </c>
      <c r="O72" s="4">
        <f aca="true" t="shared" si="14" ref="O72:O135">H72-E72</f>
        <v>13557.4</v>
      </c>
      <c r="P72" s="4">
        <f aca="true" t="shared" si="15" ref="P72:P135">H72/E72*100</f>
        <v>1788.133482754327</v>
      </c>
    </row>
    <row r="73" spans="1:16" s="5" customFormat="1" ht="15.75">
      <c r="A73" s="94"/>
      <c r="B73" s="91"/>
      <c r="C73" s="22"/>
      <c r="D73" s="3" t="s">
        <v>57</v>
      </c>
      <c r="E73" s="4">
        <f>E68+E71</f>
        <v>803.1</v>
      </c>
      <c r="F73" s="4">
        <f>F68+F71</f>
        <v>2180</v>
      </c>
      <c r="G73" s="4">
        <f>G68+G71</f>
        <v>520</v>
      </c>
      <c r="H73" s="4">
        <f>H68+H71</f>
        <v>4921.600000000001</v>
      </c>
      <c r="I73" s="4">
        <f t="shared" si="8"/>
        <v>4401.600000000001</v>
      </c>
      <c r="J73" s="4">
        <f t="shared" si="9"/>
        <v>946.4615384615387</v>
      </c>
      <c r="K73" s="4">
        <f t="shared" si="10"/>
        <v>225.7614678899083</v>
      </c>
      <c r="L73" s="4">
        <f t="shared" si="11"/>
        <v>4118.500000000001</v>
      </c>
      <c r="M73" s="4">
        <f t="shared" si="12"/>
        <v>612.8253019549248</v>
      </c>
      <c r="N73" s="4">
        <f t="shared" si="13"/>
        <v>225.7614678899083</v>
      </c>
      <c r="O73" s="4">
        <f t="shared" si="14"/>
        <v>4118.500000000001</v>
      </c>
      <c r="P73" s="4">
        <f t="shared" si="15"/>
        <v>612.8253019549248</v>
      </c>
    </row>
    <row r="74" spans="1:16" s="5" customFormat="1" ht="15.75" customHeight="1">
      <c r="A74" s="93" t="s">
        <v>60</v>
      </c>
      <c r="B74" s="90" t="s">
        <v>61</v>
      </c>
      <c r="C74" s="21" t="s">
        <v>12</v>
      </c>
      <c r="D74" s="42" t="s">
        <v>13</v>
      </c>
      <c r="E74" s="34">
        <v>26.1</v>
      </c>
      <c r="F74" s="4"/>
      <c r="G74" s="4"/>
      <c r="H74" s="34">
        <v>20.8</v>
      </c>
      <c r="I74" s="34">
        <f t="shared" si="8"/>
        <v>20.8</v>
      </c>
      <c r="J74" s="34"/>
      <c r="K74" s="34"/>
      <c r="L74" s="34"/>
      <c r="M74" s="34"/>
      <c r="N74" s="34"/>
      <c r="O74" s="34">
        <f t="shared" si="14"/>
        <v>-5.300000000000001</v>
      </c>
      <c r="P74" s="34">
        <f t="shared" si="15"/>
        <v>79.6934865900383</v>
      </c>
    </row>
    <row r="75" spans="1:16" ht="31.5" customHeight="1">
      <c r="A75" s="95"/>
      <c r="B75" s="92"/>
      <c r="C75" s="21" t="s">
        <v>202</v>
      </c>
      <c r="D75" s="32" t="s">
        <v>203</v>
      </c>
      <c r="E75" s="34">
        <v>249.5</v>
      </c>
      <c r="F75" s="34"/>
      <c r="G75" s="34"/>
      <c r="H75" s="34">
        <v>153.6</v>
      </c>
      <c r="I75" s="34">
        <f t="shared" si="8"/>
        <v>153.6</v>
      </c>
      <c r="J75" s="34"/>
      <c r="K75" s="34"/>
      <c r="L75" s="34"/>
      <c r="M75" s="34"/>
      <c r="N75" s="34"/>
      <c r="O75" s="34">
        <f t="shared" si="14"/>
        <v>-95.9</v>
      </c>
      <c r="P75" s="34">
        <f t="shared" si="15"/>
        <v>61.56312625250501</v>
      </c>
    </row>
    <row r="76" spans="1:16" ht="15">
      <c r="A76" s="95"/>
      <c r="B76" s="92"/>
      <c r="C76" s="21" t="s">
        <v>21</v>
      </c>
      <c r="D76" s="43" t="s">
        <v>22</v>
      </c>
      <c r="E76" s="34">
        <f>E78+E77</f>
        <v>4</v>
      </c>
      <c r="F76" s="34">
        <f>F78+F77</f>
        <v>0</v>
      </c>
      <c r="G76" s="34">
        <f>G78+G77</f>
        <v>0</v>
      </c>
      <c r="H76" s="34">
        <f>H78+H77</f>
        <v>197.7</v>
      </c>
      <c r="I76" s="34">
        <f t="shared" si="8"/>
        <v>197.7</v>
      </c>
      <c r="J76" s="34"/>
      <c r="K76" s="34"/>
      <c r="L76" s="34"/>
      <c r="M76" s="34"/>
      <c r="N76" s="34"/>
      <c r="O76" s="34">
        <f t="shared" si="14"/>
        <v>193.7</v>
      </c>
      <c r="P76" s="34">
        <f t="shared" si="15"/>
        <v>4942.5</v>
      </c>
    </row>
    <row r="77" spans="1:16" ht="47.25" customHeight="1" hidden="1">
      <c r="A77" s="95"/>
      <c r="B77" s="92"/>
      <c r="C77" s="20" t="s">
        <v>206</v>
      </c>
      <c r="D77" s="44" t="s">
        <v>207</v>
      </c>
      <c r="E77" s="34">
        <v>1</v>
      </c>
      <c r="F77" s="34"/>
      <c r="G77" s="34"/>
      <c r="H77" s="34"/>
      <c r="I77" s="34">
        <f t="shared" si="8"/>
        <v>0</v>
      </c>
      <c r="J77" s="34"/>
      <c r="K77" s="34"/>
      <c r="L77" s="34"/>
      <c r="M77" s="34"/>
      <c r="N77" s="34"/>
      <c r="O77" s="34">
        <f t="shared" si="14"/>
        <v>-1</v>
      </c>
      <c r="P77" s="34">
        <f t="shared" si="15"/>
        <v>0</v>
      </c>
    </row>
    <row r="78" spans="1:16" ht="47.25" customHeight="1" hidden="1">
      <c r="A78" s="95"/>
      <c r="B78" s="92"/>
      <c r="C78" s="20" t="s">
        <v>23</v>
      </c>
      <c r="D78" s="44" t="s">
        <v>24</v>
      </c>
      <c r="E78" s="34">
        <v>3</v>
      </c>
      <c r="F78" s="34"/>
      <c r="G78" s="34"/>
      <c r="H78" s="34">
        <v>197.7</v>
      </c>
      <c r="I78" s="34">
        <f t="shared" si="8"/>
        <v>197.7</v>
      </c>
      <c r="J78" s="34"/>
      <c r="K78" s="34"/>
      <c r="L78" s="34"/>
      <c r="M78" s="34"/>
      <c r="N78" s="34"/>
      <c r="O78" s="34">
        <f t="shared" si="14"/>
        <v>194.7</v>
      </c>
      <c r="P78" s="34">
        <f t="shared" si="15"/>
        <v>6589.999999999999</v>
      </c>
    </row>
    <row r="79" spans="1:16" ht="15" hidden="1">
      <c r="A79" s="95"/>
      <c r="B79" s="92"/>
      <c r="C79" s="21" t="s">
        <v>25</v>
      </c>
      <c r="D79" s="43" t="s">
        <v>26</v>
      </c>
      <c r="E79" s="34"/>
      <c r="F79" s="34"/>
      <c r="G79" s="34"/>
      <c r="H79" s="34"/>
      <c r="I79" s="34">
        <f t="shared" si="8"/>
        <v>0</v>
      </c>
      <c r="J79" s="34"/>
      <c r="K79" s="34"/>
      <c r="L79" s="34"/>
      <c r="M79" s="34"/>
      <c r="N79" s="34"/>
      <c r="O79" s="34">
        <f t="shared" si="14"/>
        <v>0</v>
      </c>
      <c r="P79" s="34" t="e">
        <f t="shared" si="15"/>
        <v>#DIV/0!</v>
      </c>
    </row>
    <row r="80" spans="1:16" ht="15" hidden="1">
      <c r="A80" s="95"/>
      <c r="B80" s="92"/>
      <c r="C80" s="21" t="s">
        <v>27</v>
      </c>
      <c r="D80" s="43" t="s">
        <v>28</v>
      </c>
      <c r="E80" s="34"/>
      <c r="F80" s="34"/>
      <c r="G80" s="34"/>
      <c r="H80" s="34"/>
      <c r="I80" s="34">
        <f t="shared" si="8"/>
        <v>0</v>
      </c>
      <c r="J80" s="34"/>
      <c r="K80" s="34"/>
      <c r="L80" s="34"/>
      <c r="M80" s="34"/>
      <c r="N80" s="34"/>
      <c r="O80" s="34">
        <f t="shared" si="14"/>
        <v>0</v>
      </c>
      <c r="P80" s="34" t="e">
        <f t="shared" si="15"/>
        <v>#DIV/0!</v>
      </c>
    </row>
    <row r="81" spans="1:16" ht="15.75" customHeight="1" hidden="1">
      <c r="A81" s="95"/>
      <c r="B81" s="92"/>
      <c r="C81" s="21" t="s">
        <v>32</v>
      </c>
      <c r="D81" s="43" t="s">
        <v>33</v>
      </c>
      <c r="E81" s="34"/>
      <c r="F81" s="34"/>
      <c r="G81" s="34"/>
      <c r="H81" s="34"/>
      <c r="I81" s="34">
        <f t="shared" si="8"/>
        <v>0</v>
      </c>
      <c r="J81" s="34"/>
      <c r="K81" s="34"/>
      <c r="L81" s="34"/>
      <c r="M81" s="34"/>
      <c r="N81" s="34"/>
      <c r="O81" s="34">
        <f t="shared" si="14"/>
        <v>0</v>
      </c>
      <c r="P81" s="34" t="e">
        <f t="shared" si="15"/>
        <v>#DIV/0!</v>
      </c>
    </row>
    <row r="82" spans="1:16" s="5" customFormat="1" ht="15">
      <c r="A82" s="95"/>
      <c r="B82" s="92"/>
      <c r="C82" s="17"/>
      <c r="D82" s="3" t="s">
        <v>35</v>
      </c>
      <c r="E82" s="4">
        <f>SUM(E74:E76,E79:E81)</f>
        <v>279.6</v>
      </c>
      <c r="F82" s="4">
        <f>SUM(F74:F76,F79:F81)</f>
        <v>0</v>
      </c>
      <c r="G82" s="4">
        <f>SUM(G74:G76,G79:G81)</f>
        <v>0</v>
      </c>
      <c r="H82" s="4">
        <f>SUM(H74:H76,H79:H81)</f>
        <v>372.1</v>
      </c>
      <c r="I82" s="4">
        <f t="shared" si="8"/>
        <v>372.1</v>
      </c>
      <c r="J82" s="4"/>
      <c r="K82" s="4"/>
      <c r="L82" s="4"/>
      <c r="M82" s="4"/>
      <c r="N82" s="4"/>
      <c r="O82" s="4">
        <f t="shared" si="14"/>
        <v>92.5</v>
      </c>
      <c r="P82" s="4">
        <f t="shared" si="15"/>
        <v>133.0829756795422</v>
      </c>
    </row>
    <row r="83" spans="1:16" ht="15">
      <c r="A83" s="95"/>
      <c r="B83" s="92"/>
      <c r="C83" s="21" t="s">
        <v>62</v>
      </c>
      <c r="D83" s="43" t="s">
        <v>63</v>
      </c>
      <c r="E83" s="34">
        <v>4767.2</v>
      </c>
      <c r="F83" s="34">
        <v>16363.4</v>
      </c>
      <c r="G83" s="34">
        <v>7273.6</v>
      </c>
      <c r="H83" s="34">
        <v>2941</v>
      </c>
      <c r="I83" s="34">
        <f t="shared" si="8"/>
        <v>-4332.6</v>
      </c>
      <c r="J83" s="34">
        <f t="shared" si="9"/>
        <v>40.43389793224813</v>
      </c>
      <c r="K83" s="34">
        <f t="shared" si="10"/>
        <v>17.97303738831783</v>
      </c>
      <c r="L83" s="34">
        <f t="shared" si="11"/>
        <v>-1826.1999999999998</v>
      </c>
      <c r="M83" s="34">
        <f t="shared" si="12"/>
        <v>61.69239805336466</v>
      </c>
      <c r="N83" s="34">
        <f t="shared" si="13"/>
        <v>17.97303738831783</v>
      </c>
      <c r="O83" s="34">
        <f t="shared" si="14"/>
        <v>-1826.1999999999998</v>
      </c>
      <c r="P83" s="34">
        <f t="shared" si="15"/>
        <v>61.69239805336466</v>
      </c>
    </row>
    <row r="84" spans="1:16" ht="15">
      <c r="A84" s="95"/>
      <c r="B84" s="92"/>
      <c r="C84" s="21" t="s">
        <v>21</v>
      </c>
      <c r="D84" s="43" t="s">
        <v>22</v>
      </c>
      <c r="E84" s="34">
        <f>SUM(E85:E94)</f>
        <v>5160.299999999999</v>
      </c>
      <c r="F84" s="34">
        <f>SUM(F85:F94)</f>
        <v>19366</v>
      </c>
      <c r="G84" s="34">
        <f>SUM(G85:G94)</f>
        <v>5323.8</v>
      </c>
      <c r="H84" s="34">
        <f>SUM(H85:H94)</f>
        <v>6503.1</v>
      </c>
      <c r="I84" s="34">
        <f t="shared" si="8"/>
        <v>1179.3000000000002</v>
      </c>
      <c r="J84" s="34">
        <f t="shared" si="9"/>
        <v>122.15147075397272</v>
      </c>
      <c r="K84" s="34">
        <f t="shared" si="10"/>
        <v>33.57998554167097</v>
      </c>
      <c r="L84" s="34">
        <f t="shared" si="11"/>
        <v>1342.800000000001</v>
      </c>
      <c r="M84" s="34">
        <f t="shared" si="12"/>
        <v>126.02174292192316</v>
      </c>
      <c r="N84" s="34">
        <f t="shared" si="13"/>
        <v>33.57998554167097</v>
      </c>
      <c r="O84" s="34">
        <f t="shared" si="14"/>
        <v>1342.800000000001</v>
      </c>
      <c r="P84" s="34">
        <f t="shared" si="15"/>
        <v>126.02174292192316</v>
      </c>
    </row>
    <row r="85" spans="1:16" s="5" customFormat="1" ht="31.5" customHeight="1" hidden="1">
      <c r="A85" s="95"/>
      <c r="B85" s="92"/>
      <c r="C85" s="20" t="s">
        <v>64</v>
      </c>
      <c r="D85" s="44" t="s">
        <v>65</v>
      </c>
      <c r="E85" s="34">
        <v>1172.5</v>
      </c>
      <c r="F85" s="34">
        <v>2700</v>
      </c>
      <c r="G85" s="34">
        <v>787</v>
      </c>
      <c r="H85" s="34">
        <v>474.5</v>
      </c>
      <c r="I85" s="34">
        <f t="shared" si="8"/>
        <v>-312.5</v>
      </c>
      <c r="J85" s="34">
        <f t="shared" si="9"/>
        <v>60.29224904701398</v>
      </c>
      <c r="K85" s="34">
        <f t="shared" si="10"/>
        <v>17.574074074074076</v>
      </c>
      <c r="L85" s="34">
        <f t="shared" si="11"/>
        <v>-698</v>
      </c>
      <c r="M85" s="34">
        <f t="shared" si="12"/>
        <v>40.469083155650324</v>
      </c>
      <c r="N85" s="34">
        <f t="shared" si="13"/>
        <v>17.574074074074076</v>
      </c>
      <c r="O85" s="34">
        <f t="shared" si="14"/>
        <v>-698</v>
      </c>
      <c r="P85" s="34">
        <f t="shared" si="15"/>
        <v>40.469083155650324</v>
      </c>
    </row>
    <row r="86" spans="1:16" s="5" customFormat="1" ht="47.25" customHeight="1" hidden="1">
      <c r="A86" s="95"/>
      <c r="B86" s="92"/>
      <c r="C86" s="20" t="s">
        <v>172</v>
      </c>
      <c r="D86" s="44" t="s">
        <v>173</v>
      </c>
      <c r="E86" s="34"/>
      <c r="F86" s="34"/>
      <c r="G86" s="34"/>
      <c r="H86" s="34"/>
      <c r="I86" s="34">
        <f t="shared" si="8"/>
        <v>0</v>
      </c>
      <c r="J86" s="34" t="e">
        <f t="shared" si="9"/>
        <v>#DIV/0!</v>
      </c>
      <c r="K86" s="34" t="e">
        <f t="shared" si="10"/>
        <v>#DIV/0!</v>
      </c>
      <c r="L86" s="34">
        <f t="shared" si="11"/>
        <v>0</v>
      </c>
      <c r="M86" s="34" t="e">
        <f t="shared" si="12"/>
        <v>#DIV/0!</v>
      </c>
      <c r="N86" s="34" t="e">
        <f t="shared" si="13"/>
        <v>#DIV/0!</v>
      </c>
      <c r="O86" s="34">
        <f t="shared" si="14"/>
        <v>0</v>
      </c>
      <c r="P86" s="34" t="e">
        <f t="shared" si="15"/>
        <v>#DIV/0!</v>
      </c>
    </row>
    <row r="87" spans="1:16" s="5" customFormat="1" ht="47.25" customHeight="1" hidden="1">
      <c r="A87" s="95"/>
      <c r="B87" s="92"/>
      <c r="C87" s="20" t="s">
        <v>66</v>
      </c>
      <c r="D87" s="44" t="s">
        <v>67</v>
      </c>
      <c r="E87" s="34">
        <v>113.1</v>
      </c>
      <c r="F87" s="34">
        <v>1265</v>
      </c>
      <c r="G87" s="34">
        <v>320</v>
      </c>
      <c r="H87" s="34">
        <v>1904.7</v>
      </c>
      <c r="I87" s="34">
        <f t="shared" si="8"/>
        <v>1584.7</v>
      </c>
      <c r="J87" s="34">
        <f t="shared" si="9"/>
        <v>595.21875</v>
      </c>
      <c r="K87" s="34">
        <f t="shared" si="10"/>
        <v>150.5691699604743</v>
      </c>
      <c r="L87" s="34">
        <f t="shared" si="11"/>
        <v>1791.6000000000001</v>
      </c>
      <c r="M87" s="34">
        <f t="shared" si="12"/>
        <v>1684.084880636605</v>
      </c>
      <c r="N87" s="34">
        <f t="shared" si="13"/>
        <v>150.5691699604743</v>
      </c>
      <c r="O87" s="34">
        <f t="shared" si="14"/>
        <v>1791.6000000000001</v>
      </c>
      <c r="P87" s="34">
        <f t="shared" si="15"/>
        <v>1684.084880636605</v>
      </c>
    </row>
    <row r="88" spans="1:16" s="5" customFormat="1" ht="31.5" customHeight="1" hidden="1">
      <c r="A88" s="95"/>
      <c r="B88" s="92"/>
      <c r="C88" s="20" t="s">
        <v>68</v>
      </c>
      <c r="D88" s="44" t="s">
        <v>69</v>
      </c>
      <c r="E88" s="34"/>
      <c r="F88" s="34"/>
      <c r="G88" s="34"/>
      <c r="H88" s="34"/>
      <c r="I88" s="34">
        <f t="shared" si="8"/>
        <v>0</v>
      </c>
      <c r="J88" s="34" t="e">
        <f t="shared" si="9"/>
        <v>#DIV/0!</v>
      </c>
      <c r="K88" s="34" t="e">
        <f t="shared" si="10"/>
        <v>#DIV/0!</v>
      </c>
      <c r="L88" s="34">
        <f t="shared" si="11"/>
        <v>0</v>
      </c>
      <c r="M88" s="34" t="e">
        <f t="shared" si="12"/>
        <v>#DIV/0!</v>
      </c>
      <c r="N88" s="34" t="e">
        <f t="shared" si="13"/>
        <v>#DIV/0!</v>
      </c>
      <c r="O88" s="34">
        <f t="shared" si="14"/>
        <v>0</v>
      </c>
      <c r="P88" s="34" t="e">
        <f t="shared" si="15"/>
        <v>#DIV/0!</v>
      </c>
    </row>
    <row r="89" spans="1:16" s="5" customFormat="1" ht="31.5" customHeight="1" hidden="1">
      <c r="A89" s="95"/>
      <c r="B89" s="92"/>
      <c r="C89" s="20" t="s">
        <v>70</v>
      </c>
      <c r="D89" s="44" t="s">
        <v>71</v>
      </c>
      <c r="E89" s="34">
        <v>1334.8</v>
      </c>
      <c r="F89" s="34">
        <v>3000</v>
      </c>
      <c r="G89" s="34">
        <v>870</v>
      </c>
      <c r="H89" s="34">
        <v>1900.9</v>
      </c>
      <c r="I89" s="34">
        <f t="shared" si="8"/>
        <v>1030.9</v>
      </c>
      <c r="J89" s="34">
        <f t="shared" si="9"/>
        <v>218.4942528735632</v>
      </c>
      <c r="K89" s="34">
        <f t="shared" si="10"/>
        <v>63.36333333333334</v>
      </c>
      <c r="L89" s="34">
        <f t="shared" si="11"/>
        <v>566.1000000000001</v>
      </c>
      <c r="M89" s="34">
        <f t="shared" si="12"/>
        <v>142.41084806712618</v>
      </c>
      <c r="N89" s="34">
        <f t="shared" si="13"/>
        <v>63.36333333333334</v>
      </c>
      <c r="O89" s="34">
        <f t="shared" si="14"/>
        <v>566.1000000000001</v>
      </c>
      <c r="P89" s="34">
        <f t="shared" si="15"/>
        <v>142.41084806712618</v>
      </c>
    </row>
    <row r="90" spans="1:16" s="5" customFormat="1" ht="31.5" customHeight="1" hidden="1">
      <c r="A90" s="95"/>
      <c r="B90" s="92"/>
      <c r="C90" s="20" t="s">
        <v>72</v>
      </c>
      <c r="D90" s="44" t="s">
        <v>73</v>
      </c>
      <c r="E90" s="34"/>
      <c r="F90" s="34"/>
      <c r="G90" s="34"/>
      <c r="H90" s="34"/>
      <c r="I90" s="34">
        <f t="shared" si="8"/>
        <v>0</v>
      </c>
      <c r="J90" s="34" t="e">
        <f t="shared" si="9"/>
        <v>#DIV/0!</v>
      </c>
      <c r="K90" s="34" t="e">
        <f t="shared" si="10"/>
        <v>#DIV/0!</v>
      </c>
      <c r="L90" s="34">
        <f t="shared" si="11"/>
        <v>0</v>
      </c>
      <c r="M90" s="34" t="e">
        <f t="shared" si="12"/>
        <v>#DIV/0!</v>
      </c>
      <c r="N90" s="34" t="e">
        <f t="shared" si="13"/>
        <v>#DIV/0!</v>
      </c>
      <c r="O90" s="34">
        <f t="shared" si="14"/>
        <v>0</v>
      </c>
      <c r="P90" s="34" t="e">
        <f t="shared" si="15"/>
        <v>#DIV/0!</v>
      </c>
    </row>
    <row r="91" spans="1:16" s="5" customFormat="1" ht="31.5" customHeight="1" hidden="1">
      <c r="A91" s="95"/>
      <c r="B91" s="92"/>
      <c r="C91" s="20" t="s">
        <v>74</v>
      </c>
      <c r="D91" s="44" t="s">
        <v>75</v>
      </c>
      <c r="E91" s="34"/>
      <c r="F91" s="34"/>
      <c r="G91" s="34"/>
      <c r="H91" s="34"/>
      <c r="I91" s="34">
        <f t="shared" si="8"/>
        <v>0</v>
      </c>
      <c r="J91" s="34" t="e">
        <f t="shared" si="9"/>
        <v>#DIV/0!</v>
      </c>
      <c r="K91" s="34" t="e">
        <f t="shared" si="10"/>
        <v>#DIV/0!</v>
      </c>
      <c r="L91" s="34">
        <f t="shared" si="11"/>
        <v>0</v>
      </c>
      <c r="M91" s="34" t="e">
        <f t="shared" si="12"/>
        <v>#DIV/0!</v>
      </c>
      <c r="N91" s="34" t="e">
        <f t="shared" si="13"/>
        <v>#DIV/0!</v>
      </c>
      <c r="O91" s="34">
        <f t="shared" si="14"/>
        <v>0</v>
      </c>
      <c r="P91" s="34" t="e">
        <f t="shared" si="15"/>
        <v>#DIV/0!</v>
      </c>
    </row>
    <row r="92" spans="1:16" s="5" customFormat="1" ht="62.25" hidden="1">
      <c r="A92" s="95"/>
      <c r="B92" s="92"/>
      <c r="C92" s="20" t="s">
        <v>248</v>
      </c>
      <c r="D92" s="44" t="s">
        <v>250</v>
      </c>
      <c r="E92" s="34"/>
      <c r="F92" s="34"/>
      <c r="G92" s="34"/>
      <c r="H92" s="34">
        <v>10</v>
      </c>
      <c r="I92" s="34">
        <f t="shared" si="8"/>
        <v>10</v>
      </c>
      <c r="J92" s="34" t="e">
        <f t="shared" si="9"/>
        <v>#DIV/0!</v>
      </c>
      <c r="K92" s="34" t="e">
        <f t="shared" si="10"/>
        <v>#DIV/0!</v>
      </c>
      <c r="L92" s="34">
        <f t="shared" si="11"/>
        <v>10</v>
      </c>
      <c r="M92" s="34" t="e">
        <f t="shared" si="12"/>
        <v>#DIV/0!</v>
      </c>
      <c r="N92" s="34" t="e">
        <f t="shared" si="13"/>
        <v>#DIV/0!</v>
      </c>
      <c r="O92" s="34">
        <f t="shared" si="14"/>
        <v>10</v>
      </c>
      <c r="P92" s="34" t="e">
        <f t="shared" si="15"/>
        <v>#DIV/0!</v>
      </c>
    </row>
    <row r="93" spans="1:16" s="5" customFormat="1" ht="47.25" customHeight="1" hidden="1">
      <c r="A93" s="95"/>
      <c r="B93" s="92"/>
      <c r="C93" s="62" t="s">
        <v>222</v>
      </c>
      <c r="D93" s="44" t="s">
        <v>223</v>
      </c>
      <c r="E93" s="34"/>
      <c r="F93" s="34">
        <v>1331</v>
      </c>
      <c r="G93" s="34"/>
      <c r="H93" s="34">
        <v>1505</v>
      </c>
      <c r="I93" s="34">
        <f t="shared" si="8"/>
        <v>1505</v>
      </c>
      <c r="J93" s="34" t="e">
        <f t="shared" si="9"/>
        <v>#DIV/0!</v>
      </c>
      <c r="K93" s="34">
        <f t="shared" si="10"/>
        <v>113.07287753568744</v>
      </c>
      <c r="L93" s="34">
        <f t="shared" si="11"/>
        <v>1505</v>
      </c>
      <c r="M93" s="34" t="e">
        <f t="shared" si="12"/>
        <v>#DIV/0!</v>
      </c>
      <c r="N93" s="34">
        <f t="shared" si="13"/>
        <v>113.07287753568744</v>
      </c>
      <c r="O93" s="34">
        <f t="shared" si="14"/>
        <v>1505</v>
      </c>
      <c r="P93" s="34" t="e">
        <f t="shared" si="15"/>
        <v>#DIV/0!</v>
      </c>
    </row>
    <row r="94" spans="1:16" ht="47.25" customHeight="1" hidden="1">
      <c r="A94" s="95"/>
      <c r="B94" s="92"/>
      <c r="C94" s="20" t="s">
        <v>23</v>
      </c>
      <c r="D94" s="44" t="s">
        <v>24</v>
      </c>
      <c r="E94" s="34">
        <v>2539.9</v>
      </c>
      <c r="F94" s="34">
        <v>11070</v>
      </c>
      <c r="G94" s="34">
        <v>3346.8</v>
      </c>
      <c r="H94" s="34">
        <v>708</v>
      </c>
      <c r="I94" s="34">
        <f t="shared" si="8"/>
        <v>-2638.8</v>
      </c>
      <c r="J94" s="34">
        <f t="shared" si="9"/>
        <v>21.154535675869486</v>
      </c>
      <c r="K94" s="34">
        <f t="shared" si="10"/>
        <v>6.3956639566395665</v>
      </c>
      <c r="L94" s="34">
        <f t="shared" si="11"/>
        <v>-1831.9</v>
      </c>
      <c r="M94" s="34">
        <f t="shared" si="12"/>
        <v>27.87511319343281</v>
      </c>
      <c r="N94" s="34">
        <f t="shared" si="13"/>
        <v>6.3956639566395665</v>
      </c>
      <c r="O94" s="34">
        <f t="shared" si="14"/>
        <v>-1831.9</v>
      </c>
      <c r="P94" s="34">
        <f t="shared" si="15"/>
        <v>27.87511319343281</v>
      </c>
    </row>
    <row r="95" spans="1:16" s="5" customFormat="1" ht="15">
      <c r="A95" s="95"/>
      <c r="B95" s="92"/>
      <c r="C95" s="23"/>
      <c r="D95" s="3" t="s">
        <v>38</v>
      </c>
      <c r="E95" s="4">
        <f>SUM(E83:E84)</f>
        <v>9927.5</v>
      </c>
      <c r="F95" s="4">
        <f>SUM(F83:F84)</f>
        <v>35729.4</v>
      </c>
      <c r="G95" s="4">
        <f>SUM(G83:G84)</f>
        <v>12597.400000000001</v>
      </c>
      <c r="H95" s="4">
        <f>SUM(H83:H84)</f>
        <v>9444.1</v>
      </c>
      <c r="I95" s="4">
        <f t="shared" si="8"/>
        <v>-3153.300000000001</v>
      </c>
      <c r="J95" s="4">
        <f t="shared" si="9"/>
        <v>74.9686443234318</v>
      </c>
      <c r="K95" s="4">
        <f t="shared" si="10"/>
        <v>26.432293853241305</v>
      </c>
      <c r="L95" s="4">
        <f t="shared" si="11"/>
        <v>-483.39999999999964</v>
      </c>
      <c r="M95" s="4">
        <f t="shared" si="12"/>
        <v>95.13069755729036</v>
      </c>
      <c r="N95" s="4">
        <f t="shared" si="13"/>
        <v>26.432293853241305</v>
      </c>
      <c r="O95" s="4">
        <f t="shared" si="14"/>
        <v>-483.39999999999964</v>
      </c>
      <c r="P95" s="4">
        <f t="shared" si="15"/>
        <v>95.13069755729036</v>
      </c>
    </row>
    <row r="96" spans="1:16" s="5" customFormat="1" ht="15">
      <c r="A96" s="94"/>
      <c r="B96" s="91"/>
      <c r="C96" s="23"/>
      <c r="D96" s="3" t="s">
        <v>57</v>
      </c>
      <c r="E96" s="4">
        <f>E82+E95</f>
        <v>10207.1</v>
      </c>
      <c r="F96" s="4">
        <f>F82+F95</f>
        <v>35729.4</v>
      </c>
      <c r="G96" s="4">
        <f>G82+G95</f>
        <v>12597.400000000001</v>
      </c>
      <c r="H96" s="4">
        <f>H82+H95</f>
        <v>9816.2</v>
      </c>
      <c r="I96" s="4">
        <f t="shared" si="8"/>
        <v>-2781.2000000000007</v>
      </c>
      <c r="J96" s="4">
        <f t="shared" si="9"/>
        <v>77.92242843761412</v>
      </c>
      <c r="K96" s="4">
        <f t="shared" si="10"/>
        <v>27.473733116145247</v>
      </c>
      <c r="L96" s="4">
        <f t="shared" si="11"/>
        <v>-390.89999999999964</v>
      </c>
      <c r="M96" s="4">
        <f t="shared" si="12"/>
        <v>96.17031282146742</v>
      </c>
      <c r="N96" s="4">
        <f t="shared" si="13"/>
        <v>27.473733116145247</v>
      </c>
      <c r="O96" s="4">
        <f t="shared" si="14"/>
        <v>-390.89999999999964</v>
      </c>
      <c r="P96" s="4">
        <f t="shared" si="15"/>
        <v>96.17031282146742</v>
      </c>
    </row>
    <row r="97" spans="1:16" ht="15.75" customHeight="1" hidden="1">
      <c r="A97" s="93" t="s">
        <v>76</v>
      </c>
      <c r="B97" s="90" t="s">
        <v>77</v>
      </c>
      <c r="C97" s="21" t="s">
        <v>12</v>
      </c>
      <c r="D97" s="42" t="s">
        <v>13</v>
      </c>
      <c r="E97" s="49"/>
      <c r="F97" s="49"/>
      <c r="G97" s="49"/>
      <c r="H97" s="49"/>
      <c r="I97" s="49">
        <f t="shared" si="8"/>
        <v>0</v>
      </c>
      <c r="J97" s="49" t="e">
        <f t="shared" si="9"/>
        <v>#DIV/0!</v>
      </c>
      <c r="K97" s="49" t="e">
        <f t="shared" si="10"/>
        <v>#DIV/0!</v>
      </c>
      <c r="L97" s="49">
        <f t="shared" si="11"/>
        <v>0</v>
      </c>
      <c r="M97" s="49" t="e">
        <f t="shared" si="12"/>
        <v>#DIV/0!</v>
      </c>
      <c r="N97" s="49" t="e">
        <f t="shared" si="13"/>
        <v>#DIV/0!</v>
      </c>
      <c r="O97" s="49">
        <f t="shared" si="14"/>
        <v>0</v>
      </c>
      <c r="P97" s="49" t="e">
        <f t="shared" si="15"/>
        <v>#DIV/0!</v>
      </c>
    </row>
    <row r="98" spans="1:16" ht="30.75">
      <c r="A98" s="95"/>
      <c r="B98" s="92"/>
      <c r="C98" s="21" t="s">
        <v>202</v>
      </c>
      <c r="D98" s="32" t="s">
        <v>203</v>
      </c>
      <c r="E98" s="49">
        <v>70.1</v>
      </c>
      <c r="F98" s="49"/>
      <c r="G98" s="49"/>
      <c r="H98" s="49">
        <v>301.8</v>
      </c>
      <c r="I98" s="49">
        <f t="shared" si="8"/>
        <v>301.8</v>
      </c>
      <c r="J98" s="49"/>
      <c r="K98" s="49"/>
      <c r="L98" s="49"/>
      <c r="M98" s="49"/>
      <c r="N98" s="49"/>
      <c r="O98" s="49">
        <f t="shared" si="14"/>
        <v>231.70000000000002</v>
      </c>
      <c r="P98" s="49">
        <f t="shared" si="15"/>
        <v>430.527817403709</v>
      </c>
    </row>
    <row r="99" spans="1:16" ht="93">
      <c r="A99" s="95"/>
      <c r="B99" s="92"/>
      <c r="C99" s="20" t="s">
        <v>200</v>
      </c>
      <c r="D99" s="64" t="s">
        <v>220</v>
      </c>
      <c r="E99" s="49">
        <v>12.9</v>
      </c>
      <c r="F99" s="49"/>
      <c r="G99" s="49"/>
      <c r="H99" s="49">
        <v>0.7</v>
      </c>
      <c r="I99" s="49">
        <f t="shared" si="8"/>
        <v>0.7</v>
      </c>
      <c r="J99" s="49"/>
      <c r="K99" s="49"/>
      <c r="L99" s="49"/>
      <c r="M99" s="49"/>
      <c r="N99" s="49"/>
      <c r="O99" s="49">
        <f t="shared" si="14"/>
        <v>-12.200000000000001</v>
      </c>
      <c r="P99" s="49">
        <f t="shared" si="15"/>
        <v>5.426356589147286</v>
      </c>
    </row>
    <row r="100" spans="1:16" ht="15">
      <c r="A100" s="95"/>
      <c r="B100" s="92"/>
      <c r="C100" s="21" t="s">
        <v>21</v>
      </c>
      <c r="D100" s="43" t="s">
        <v>22</v>
      </c>
      <c r="E100" s="34">
        <f>E101</f>
        <v>1953.5</v>
      </c>
      <c r="F100" s="34">
        <f>F101</f>
        <v>0</v>
      </c>
      <c r="G100" s="34">
        <f>G101</f>
        <v>0</v>
      </c>
      <c r="H100" s="34">
        <f>H101</f>
        <v>30</v>
      </c>
      <c r="I100" s="34">
        <f t="shared" si="8"/>
        <v>30</v>
      </c>
      <c r="J100" s="34"/>
      <c r="K100" s="34"/>
      <c r="L100" s="34"/>
      <c r="M100" s="34"/>
      <c r="N100" s="34"/>
      <c r="O100" s="34">
        <f t="shared" si="14"/>
        <v>-1923.5</v>
      </c>
      <c r="P100" s="34">
        <f t="shared" si="15"/>
        <v>1.5357051446122343</v>
      </c>
    </row>
    <row r="101" spans="1:16" ht="47.25" customHeight="1" hidden="1">
      <c r="A101" s="95"/>
      <c r="B101" s="92"/>
      <c r="C101" s="20" t="s">
        <v>23</v>
      </c>
      <c r="D101" s="44" t="s">
        <v>24</v>
      </c>
      <c r="E101" s="34">
        <v>1953.5</v>
      </c>
      <c r="F101" s="34"/>
      <c r="G101" s="34"/>
      <c r="H101" s="34">
        <v>30</v>
      </c>
      <c r="I101" s="34">
        <f t="shared" si="8"/>
        <v>30</v>
      </c>
      <c r="J101" s="34" t="e">
        <f t="shared" si="9"/>
        <v>#DIV/0!</v>
      </c>
      <c r="K101" s="34" t="e">
        <f t="shared" si="10"/>
        <v>#DIV/0!</v>
      </c>
      <c r="L101" s="34">
        <f t="shared" si="11"/>
        <v>-1923.5</v>
      </c>
      <c r="M101" s="34">
        <f t="shared" si="12"/>
        <v>1.5357051446122343</v>
      </c>
      <c r="N101" s="34" t="e">
        <f t="shared" si="13"/>
        <v>#DIV/0!</v>
      </c>
      <c r="O101" s="34">
        <f t="shared" si="14"/>
        <v>-1923.5</v>
      </c>
      <c r="P101" s="34">
        <f t="shared" si="15"/>
        <v>1.5357051446122343</v>
      </c>
    </row>
    <row r="102" spans="1:16" ht="15.75" customHeight="1" hidden="1">
      <c r="A102" s="95"/>
      <c r="B102" s="92"/>
      <c r="C102" s="21" t="s">
        <v>25</v>
      </c>
      <c r="D102" s="43" t="s">
        <v>26</v>
      </c>
      <c r="E102" s="51"/>
      <c r="F102" s="49"/>
      <c r="G102" s="49"/>
      <c r="H102" s="49"/>
      <c r="I102" s="49">
        <f t="shared" si="8"/>
        <v>0</v>
      </c>
      <c r="J102" s="49" t="e">
        <f t="shared" si="9"/>
        <v>#DIV/0!</v>
      </c>
      <c r="K102" s="49" t="e">
        <f t="shared" si="10"/>
        <v>#DIV/0!</v>
      </c>
      <c r="L102" s="49">
        <f t="shared" si="11"/>
        <v>0</v>
      </c>
      <c r="M102" s="49" t="e">
        <f t="shared" si="12"/>
        <v>#DIV/0!</v>
      </c>
      <c r="N102" s="49" t="e">
        <f t="shared" si="13"/>
        <v>#DIV/0!</v>
      </c>
      <c r="O102" s="49">
        <f t="shared" si="14"/>
        <v>0</v>
      </c>
      <c r="P102" s="49" t="e">
        <f t="shared" si="15"/>
        <v>#DIV/0!</v>
      </c>
    </row>
    <row r="103" spans="1:16" ht="15" hidden="1">
      <c r="A103" s="95"/>
      <c r="B103" s="92"/>
      <c r="C103" s="21" t="s">
        <v>27</v>
      </c>
      <c r="D103" s="43" t="s">
        <v>28</v>
      </c>
      <c r="E103" s="51"/>
      <c r="F103" s="49"/>
      <c r="G103" s="49"/>
      <c r="H103" s="66"/>
      <c r="I103" s="66">
        <f t="shared" si="8"/>
        <v>0</v>
      </c>
      <c r="J103" s="66" t="e">
        <f t="shared" si="9"/>
        <v>#DIV/0!</v>
      </c>
      <c r="K103" s="66" t="e">
        <f t="shared" si="10"/>
        <v>#DIV/0!</v>
      </c>
      <c r="L103" s="66">
        <f t="shared" si="11"/>
        <v>0</v>
      </c>
      <c r="M103" s="66" t="e">
        <f t="shared" si="12"/>
        <v>#DIV/0!</v>
      </c>
      <c r="N103" s="66" t="e">
        <f t="shared" si="13"/>
        <v>#DIV/0!</v>
      </c>
      <c r="O103" s="66">
        <f t="shared" si="14"/>
        <v>0</v>
      </c>
      <c r="P103" s="66" t="e">
        <f t="shared" si="15"/>
        <v>#DIV/0!</v>
      </c>
    </row>
    <row r="104" spans="1:16" ht="15">
      <c r="A104" s="95"/>
      <c r="B104" s="92"/>
      <c r="C104" s="21" t="s">
        <v>30</v>
      </c>
      <c r="D104" s="43" t="s">
        <v>31</v>
      </c>
      <c r="E104" s="49">
        <v>1098.6</v>
      </c>
      <c r="F104" s="66">
        <v>2477.2</v>
      </c>
      <c r="G104" s="66">
        <v>246.3</v>
      </c>
      <c r="H104" s="66">
        <v>738.9</v>
      </c>
      <c r="I104" s="66">
        <f t="shared" si="8"/>
        <v>492.59999999999997</v>
      </c>
      <c r="J104" s="66">
        <f t="shared" si="9"/>
        <v>299.99999999999994</v>
      </c>
      <c r="K104" s="66">
        <f t="shared" si="10"/>
        <v>29.828031648635555</v>
      </c>
      <c r="L104" s="66">
        <f t="shared" si="11"/>
        <v>-359.69999999999993</v>
      </c>
      <c r="M104" s="66">
        <f t="shared" si="12"/>
        <v>67.2583287820863</v>
      </c>
      <c r="N104" s="66">
        <f t="shared" si="13"/>
        <v>29.828031648635555</v>
      </c>
      <c r="O104" s="66">
        <f t="shared" si="14"/>
        <v>-359.69999999999993</v>
      </c>
      <c r="P104" s="66">
        <f t="shared" si="15"/>
        <v>67.2583287820863</v>
      </c>
    </row>
    <row r="105" spans="1:16" ht="15">
      <c r="A105" s="95"/>
      <c r="B105" s="92"/>
      <c r="C105" s="21" t="s">
        <v>32</v>
      </c>
      <c r="D105" s="43" t="s">
        <v>78</v>
      </c>
      <c r="E105" s="49">
        <v>363132.3</v>
      </c>
      <c r="F105" s="66">
        <v>958686.5</v>
      </c>
      <c r="G105" s="66">
        <v>316954.4</v>
      </c>
      <c r="H105" s="66">
        <v>395354.3</v>
      </c>
      <c r="I105" s="66">
        <f t="shared" si="8"/>
        <v>78399.89999999997</v>
      </c>
      <c r="J105" s="66">
        <f t="shared" si="9"/>
        <v>124.73538780341902</v>
      </c>
      <c r="K105" s="66">
        <f t="shared" si="10"/>
        <v>41.23916421061525</v>
      </c>
      <c r="L105" s="66">
        <f t="shared" si="11"/>
        <v>32222</v>
      </c>
      <c r="M105" s="66">
        <f t="shared" si="12"/>
        <v>108.87335001595837</v>
      </c>
      <c r="N105" s="66">
        <f t="shared" si="13"/>
        <v>41.23916421061525</v>
      </c>
      <c r="O105" s="66">
        <f t="shared" si="14"/>
        <v>32222</v>
      </c>
      <c r="P105" s="66">
        <f t="shared" si="15"/>
        <v>108.87335001595837</v>
      </c>
    </row>
    <row r="106" spans="1:16" ht="15">
      <c r="A106" s="95"/>
      <c r="B106" s="92"/>
      <c r="C106" s="21" t="s">
        <v>49</v>
      </c>
      <c r="D106" s="44" t="s">
        <v>50</v>
      </c>
      <c r="E106" s="49"/>
      <c r="F106" s="66">
        <v>48.3</v>
      </c>
      <c r="G106" s="66"/>
      <c r="H106" s="49"/>
      <c r="I106" s="49">
        <f t="shared" si="8"/>
        <v>0</v>
      </c>
      <c r="J106" s="49"/>
      <c r="K106" s="49">
        <f t="shared" si="10"/>
        <v>0</v>
      </c>
      <c r="L106" s="49">
        <f t="shared" si="11"/>
        <v>0</v>
      </c>
      <c r="M106" s="49" t="e">
        <f t="shared" si="12"/>
        <v>#DIV/0!</v>
      </c>
      <c r="N106" s="49">
        <f t="shared" si="13"/>
        <v>0</v>
      </c>
      <c r="O106" s="49">
        <f t="shared" si="14"/>
        <v>0</v>
      </c>
      <c r="P106" s="49"/>
    </row>
    <row r="107" spans="1:16" ht="30.75">
      <c r="A107" s="95"/>
      <c r="B107" s="92"/>
      <c r="C107" s="21" t="s">
        <v>194</v>
      </c>
      <c r="D107" s="42" t="s">
        <v>195</v>
      </c>
      <c r="E107" s="49"/>
      <c r="F107" s="66"/>
      <c r="G107" s="66"/>
      <c r="H107" s="49">
        <v>53379.6</v>
      </c>
      <c r="I107" s="49">
        <f t="shared" si="8"/>
        <v>53379.6</v>
      </c>
      <c r="J107" s="49"/>
      <c r="K107" s="49"/>
      <c r="L107" s="49"/>
      <c r="M107" s="49"/>
      <c r="N107" s="49"/>
      <c r="O107" s="49">
        <f t="shared" si="14"/>
        <v>53379.6</v>
      </c>
      <c r="P107" s="49"/>
    </row>
    <row r="108" spans="1:16" ht="30.75">
      <c r="A108" s="95"/>
      <c r="B108" s="92"/>
      <c r="C108" s="21" t="s">
        <v>193</v>
      </c>
      <c r="D108" s="42" t="s">
        <v>196</v>
      </c>
      <c r="E108" s="49">
        <v>52953.5</v>
      </c>
      <c r="F108" s="49"/>
      <c r="G108" s="49"/>
      <c r="H108" s="49">
        <v>716.2</v>
      </c>
      <c r="I108" s="49">
        <f t="shared" si="8"/>
        <v>716.2</v>
      </c>
      <c r="J108" s="49"/>
      <c r="K108" s="49"/>
      <c r="L108" s="49"/>
      <c r="M108" s="49"/>
      <c r="N108" s="49"/>
      <c r="O108" s="49">
        <f t="shared" si="14"/>
        <v>-52237.3</v>
      </c>
      <c r="P108" s="49">
        <f t="shared" si="15"/>
        <v>1.3525073885578858</v>
      </c>
    </row>
    <row r="109" spans="1:16" ht="15">
      <c r="A109" s="95"/>
      <c r="B109" s="92"/>
      <c r="C109" s="21" t="s">
        <v>34</v>
      </c>
      <c r="D109" s="43" t="s">
        <v>29</v>
      </c>
      <c r="E109" s="66">
        <v>-72040.6</v>
      </c>
      <c r="F109" s="49"/>
      <c r="G109" s="49"/>
      <c r="H109" s="73">
        <v>-31225.6</v>
      </c>
      <c r="I109" s="73">
        <f t="shared" si="8"/>
        <v>-31225.6</v>
      </c>
      <c r="J109" s="73"/>
      <c r="K109" s="73"/>
      <c r="L109" s="73"/>
      <c r="M109" s="73"/>
      <c r="N109" s="73"/>
      <c r="O109" s="73">
        <f t="shared" si="14"/>
        <v>40815.00000000001</v>
      </c>
      <c r="P109" s="73">
        <f t="shared" si="15"/>
        <v>43.34444743658437</v>
      </c>
    </row>
    <row r="110" spans="1:16" s="5" customFormat="1" ht="15.75">
      <c r="A110" s="95"/>
      <c r="B110" s="92"/>
      <c r="C110" s="22"/>
      <c r="D110" s="3" t="s">
        <v>35</v>
      </c>
      <c r="E110" s="4">
        <f>SUM(E97:E100,E102:E109)</f>
        <v>347180.29999999993</v>
      </c>
      <c r="F110" s="4">
        <f>SUM(F97:F100,F102:F109)</f>
        <v>961212</v>
      </c>
      <c r="G110" s="4">
        <f>SUM(G97:G100,G102:G109)</f>
        <v>317200.7</v>
      </c>
      <c r="H110" s="4">
        <f>SUM(H97:H100,H102:H109)</f>
        <v>419295.9</v>
      </c>
      <c r="I110" s="4">
        <f t="shared" si="8"/>
        <v>102095.20000000001</v>
      </c>
      <c r="J110" s="4">
        <f t="shared" si="9"/>
        <v>132.18630980322553</v>
      </c>
      <c r="K110" s="4">
        <f t="shared" si="10"/>
        <v>43.621584000199746</v>
      </c>
      <c r="L110" s="4">
        <f t="shared" si="11"/>
        <v>72115.6000000001</v>
      </c>
      <c r="M110" s="4">
        <f t="shared" si="12"/>
        <v>120.77180070412984</v>
      </c>
      <c r="N110" s="4">
        <f t="shared" si="13"/>
        <v>43.621584000199746</v>
      </c>
      <c r="O110" s="4">
        <f t="shared" si="14"/>
        <v>72115.6000000001</v>
      </c>
      <c r="P110" s="4">
        <f t="shared" si="15"/>
        <v>120.77180070412984</v>
      </c>
    </row>
    <row r="111" spans="1:16" ht="15">
      <c r="A111" s="95"/>
      <c r="B111" s="92"/>
      <c r="C111" s="21" t="s">
        <v>21</v>
      </c>
      <c r="D111" s="43" t="s">
        <v>22</v>
      </c>
      <c r="E111" s="34">
        <f>E112</f>
        <v>714.9</v>
      </c>
      <c r="F111" s="34">
        <f>F112</f>
        <v>750</v>
      </c>
      <c r="G111" s="34">
        <f>G112</f>
        <v>246</v>
      </c>
      <c r="H111" s="34">
        <f>H112</f>
        <v>547.1</v>
      </c>
      <c r="I111" s="34">
        <f t="shared" si="8"/>
        <v>301.1</v>
      </c>
      <c r="J111" s="34">
        <f t="shared" si="9"/>
        <v>222.39837398373984</v>
      </c>
      <c r="K111" s="34">
        <f t="shared" si="10"/>
        <v>72.94666666666667</v>
      </c>
      <c r="L111" s="34">
        <f t="shared" si="11"/>
        <v>-167.79999999999995</v>
      </c>
      <c r="M111" s="34">
        <f t="shared" si="12"/>
        <v>76.52818576024619</v>
      </c>
      <c r="N111" s="34">
        <f t="shared" si="13"/>
        <v>72.94666666666667</v>
      </c>
      <c r="O111" s="34">
        <f t="shared" si="14"/>
        <v>-167.79999999999995</v>
      </c>
      <c r="P111" s="34">
        <f t="shared" si="15"/>
        <v>76.52818576024619</v>
      </c>
    </row>
    <row r="112" spans="1:16" ht="47.25" customHeight="1" hidden="1">
      <c r="A112" s="95"/>
      <c r="B112" s="92"/>
      <c r="C112" s="20" t="s">
        <v>23</v>
      </c>
      <c r="D112" s="44" t="s">
        <v>24</v>
      </c>
      <c r="E112" s="34">
        <v>714.9</v>
      </c>
      <c r="F112" s="34">
        <v>750</v>
      </c>
      <c r="G112" s="34">
        <v>246</v>
      </c>
      <c r="H112" s="34">
        <v>547.1</v>
      </c>
      <c r="I112" s="34">
        <f t="shared" si="8"/>
        <v>301.1</v>
      </c>
      <c r="J112" s="34">
        <f t="shared" si="9"/>
        <v>222.39837398373984</v>
      </c>
      <c r="K112" s="34">
        <f t="shared" si="10"/>
        <v>72.94666666666667</v>
      </c>
      <c r="L112" s="34">
        <f t="shared" si="11"/>
        <v>-167.79999999999995</v>
      </c>
      <c r="M112" s="34">
        <f t="shared" si="12"/>
        <v>76.52818576024619</v>
      </c>
      <c r="N112" s="34">
        <f t="shared" si="13"/>
        <v>72.94666666666667</v>
      </c>
      <c r="O112" s="34">
        <f t="shared" si="14"/>
        <v>-167.79999999999995</v>
      </c>
      <c r="P112" s="34">
        <f t="shared" si="15"/>
        <v>76.52818576024619</v>
      </c>
    </row>
    <row r="113" spans="1:16" s="5" customFormat="1" ht="15.75">
      <c r="A113" s="95"/>
      <c r="B113" s="92"/>
      <c r="C113" s="22"/>
      <c r="D113" s="3" t="s">
        <v>38</v>
      </c>
      <c r="E113" s="4">
        <f>SUM(E111)</f>
        <v>714.9</v>
      </c>
      <c r="F113" s="4">
        <f>SUM(F111)</f>
        <v>750</v>
      </c>
      <c r="G113" s="4">
        <f>SUM(G111)</f>
        <v>246</v>
      </c>
      <c r="H113" s="4">
        <f>SUM(H111)</f>
        <v>547.1</v>
      </c>
      <c r="I113" s="4">
        <f t="shared" si="8"/>
        <v>301.1</v>
      </c>
      <c r="J113" s="4">
        <f t="shared" si="9"/>
        <v>222.39837398373984</v>
      </c>
      <c r="K113" s="4">
        <f t="shared" si="10"/>
        <v>72.94666666666667</v>
      </c>
      <c r="L113" s="4">
        <f t="shared" si="11"/>
        <v>-167.79999999999995</v>
      </c>
      <c r="M113" s="4">
        <f t="shared" si="12"/>
        <v>76.52818576024619</v>
      </c>
      <c r="N113" s="4">
        <f t="shared" si="13"/>
        <v>72.94666666666667</v>
      </c>
      <c r="O113" s="4">
        <f t="shared" si="14"/>
        <v>-167.79999999999995</v>
      </c>
      <c r="P113" s="4">
        <f t="shared" si="15"/>
        <v>76.52818576024619</v>
      </c>
    </row>
    <row r="114" spans="1:16" s="5" customFormat="1" ht="31.5">
      <c r="A114" s="95"/>
      <c r="B114" s="92"/>
      <c r="C114" s="22"/>
      <c r="D114" s="3" t="s">
        <v>39</v>
      </c>
      <c r="E114" s="4">
        <f>E115-E109</f>
        <v>419935.79999999993</v>
      </c>
      <c r="F114" s="4">
        <f>F115-F109</f>
        <v>961962</v>
      </c>
      <c r="G114" s="4">
        <f>G115-G109</f>
        <v>317446.7</v>
      </c>
      <c r="H114" s="4">
        <f>H115-H108</f>
        <v>419126.8</v>
      </c>
      <c r="I114" s="4">
        <f t="shared" si="8"/>
        <v>101680.09999999998</v>
      </c>
      <c r="J114" s="4">
        <f t="shared" si="9"/>
        <v>132.03060545282088</v>
      </c>
      <c r="K114" s="4">
        <f t="shared" si="10"/>
        <v>43.56999548838728</v>
      </c>
      <c r="L114" s="4">
        <f t="shared" si="11"/>
        <v>-808.9999999999418</v>
      </c>
      <c r="M114" s="4">
        <f t="shared" si="12"/>
        <v>99.8073515046824</v>
      </c>
      <c r="N114" s="4">
        <f t="shared" si="13"/>
        <v>43.56999548838728</v>
      </c>
      <c r="O114" s="4">
        <f t="shared" si="14"/>
        <v>-808.9999999999418</v>
      </c>
      <c r="P114" s="4">
        <f t="shared" si="15"/>
        <v>99.8073515046824</v>
      </c>
    </row>
    <row r="115" spans="1:16" s="5" customFormat="1" ht="15.75">
      <c r="A115" s="94"/>
      <c r="B115" s="91"/>
      <c r="C115" s="22"/>
      <c r="D115" s="3" t="s">
        <v>57</v>
      </c>
      <c r="E115" s="4">
        <f>E110+E113</f>
        <v>347895.19999999995</v>
      </c>
      <c r="F115" s="4">
        <f>F110+F113</f>
        <v>961962</v>
      </c>
      <c r="G115" s="4">
        <f>G110+G113</f>
        <v>317446.7</v>
      </c>
      <c r="H115" s="4">
        <f>H110+H113</f>
        <v>419843</v>
      </c>
      <c r="I115" s="4">
        <f t="shared" si="8"/>
        <v>102396.29999999999</v>
      </c>
      <c r="J115" s="4">
        <f t="shared" si="9"/>
        <v>132.2562181304767</v>
      </c>
      <c r="K115" s="4">
        <f t="shared" si="10"/>
        <v>43.64444749376795</v>
      </c>
      <c r="L115" s="4">
        <f t="shared" si="11"/>
        <v>71947.80000000005</v>
      </c>
      <c r="M115" s="4">
        <f t="shared" si="12"/>
        <v>120.6808832085065</v>
      </c>
      <c r="N115" s="4">
        <f t="shared" si="13"/>
        <v>43.64444749376795</v>
      </c>
      <c r="O115" s="4">
        <f t="shared" si="14"/>
        <v>71947.80000000005</v>
      </c>
      <c r="P115" s="4">
        <f t="shared" si="15"/>
        <v>120.6808832085065</v>
      </c>
    </row>
    <row r="116" spans="1:16" s="5" customFormat="1" ht="15.75" customHeight="1" hidden="1">
      <c r="A116" s="93" t="s">
        <v>224</v>
      </c>
      <c r="B116" s="90" t="s">
        <v>227</v>
      </c>
      <c r="C116" s="21" t="s">
        <v>12</v>
      </c>
      <c r="D116" s="42" t="s">
        <v>13</v>
      </c>
      <c r="E116" s="34"/>
      <c r="F116" s="4"/>
      <c r="G116" s="4"/>
      <c r="H116" s="34"/>
      <c r="I116" s="34">
        <f t="shared" si="8"/>
        <v>0</v>
      </c>
      <c r="J116" s="34" t="e">
        <f t="shared" si="9"/>
        <v>#DIV/0!</v>
      </c>
      <c r="K116" s="34" t="e">
        <f t="shared" si="10"/>
        <v>#DIV/0!</v>
      </c>
      <c r="L116" s="34">
        <f t="shared" si="11"/>
        <v>0</v>
      </c>
      <c r="M116" s="34" t="e">
        <f t="shared" si="12"/>
        <v>#DIV/0!</v>
      </c>
      <c r="N116" s="34" t="e">
        <f t="shared" si="13"/>
        <v>#DIV/0!</v>
      </c>
      <c r="O116" s="34">
        <f t="shared" si="14"/>
        <v>0</v>
      </c>
      <c r="P116" s="34" t="e">
        <f t="shared" si="15"/>
        <v>#DIV/0!</v>
      </c>
    </row>
    <row r="117" spans="1:16" s="5" customFormat="1" ht="30.75">
      <c r="A117" s="95"/>
      <c r="B117" s="92"/>
      <c r="C117" s="21" t="s">
        <v>202</v>
      </c>
      <c r="D117" s="32" t="s">
        <v>203</v>
      </c>
      <c r="E117" s="34">
        <v>56.7</v>
      </c>
      <c r="F117" s="4"/>
      <c r="G117" s="4"/>
      <c r="H117" s="34">
        <v>17.4</v>
      </c>
      <c r="I117" s="34">
        <f t="shared" si="8"/>
        <v>17.4</v>
      </c>
      <c r="J117" s="34"/>
      <c r="K117" s="34"/>
      <c r="L117" s="34"/>
      <c r="M117" s="34"/>
      <c r="N117" s="34"/>
      <c r="O117" s="34">
        <f t="shared" si="14"/>
        <v>-39.300000000000004</v>
      </c>
      <c r="P117" s="34">
        <f t="shared" si="15"/>
        <v>30.687830687830687</v>
      </c>
    </row>
    <row r="118" spans="1:16" s="5" customFormat="1" ht="93" hidden="1">
      <c r="A118" s="95"/>
      <c r="B118" s="92"/>
      <c r="C118" s="20" t="s">
        <v>200</v>
      </c>
      <c r="D118" s="64" t="s">
        <v>220</v>
      </c>
      <c r="E118" s="34"/>
      <c r="F118" s="4"/>
      <c r="G118" s="4"/>
      <c r="H118" s="34"/>
      <c r="I118" s="34">
        <f t="shared" si="8"/>
        <v>0</v>
      </c>
      <c r="J118" s="34"/>
      <c r="K118" s="34"/>
      <c r="L118" s="34"/>
      <c r="M118" s="34"/>
      <c r="N118" s="34"/>
      <c r="O118" s="34">
        <f t="shared" si="14"/>
        <v>0</v>
      </c>
      <c r="P118" s="34" t="e">
        <f t="shared" si="15"/>
        <v>#DIV/0!</v>
      </c>
    </row>
    <row r="119" spans="1:16" ht="15.75" customHeight="1" hidden="1">
      <c r="A119" s="95"/>
      <c r="B119" s="92"/>
      <c r="C119" s="21" t="s">
        <v>21</v>
      </c>
      <c r="D119" s="43" t="s">
        <v>22</v>
      </c>
      <c r="E119" s="34">
        <f>SUM(E120:E121)</f>
        <v>0</v>
      </c>
      <c r="F119" s="34">
        <f>SUM(F120:F121)</f>
        <v>0</v>
      </c>
      <c r="G119" s="34">
        <f>SUM(G120:G121)</f>
        <v>0</v>
      </c>
      <c r="H119" s="34">
        <f>SUM(H120:H121)</f>
        <v>0</v>
      </c>
      <c r="I119" s="34">
        <f t="shared" si="8"/>
        <v>0</v>
      </c>
      <c r="J119" s="34"/>
      <c r="K119" s="34"/>
      <c r="L119" s="34"/>
      <c r="M119" s="34"/>
      <c r="N119" s="34"/>
      <c r="O119" s="34">
        <f t="shared" si="14"/>
        <v>0</v>
      </c>
      <c r="P119" s="34" t="e">
        <f t="shared" si="15"/>
        <v>#DIV/0!</v>
      </c>
    </row>
    <row r="120" spans="1:16" ht="31.5" customHeight="1" hidden="1">
      <c r="A120" s="95"/>
      <c r="B120" s="92"/>
      <c r="C120" s="20" t="s">
        <v>42</v>
      </c>
      <c r="D120" s="44" t="s">
        <v>43</v>
      </c>
      <c r="E120" s="34"/>
      <c r="F120" s="34"/>
      <c r="G120" s="34"/>
      <c r="H120" s="34"/>
      <c r="I120" s="34">
        <f t="shared" si="8"/>
        <v>0</v>
      </c>
      <c r="J120" s="34"/>
      <c r="K120" s="34"/>
      <c r="L120" s="34"/>
      <c r="M120" s="34"/>
      <c r="N120" s="34"/>
      <c r="O120" s="34">
        <f t="shared" si="14"/>
        <v>0</v>
      </c>
      <c r="P120" s="34" t="e">
        <f t="shared" si="15"/>
        <v>#DIV/0!</v>
      </c>
    </row>
    <row r="121" spans="1:16" ht="47.25" customHeight="1" hidden="1">
      <c r="A121" s="95"/>
      <c r="B121" s="92"/>
      <c r="C121" s="20" t="s">
        <v>23</v>
      </c>
      <c r="D121" s="44" t="s">
        <v>24</v>
      </c>
      <c r="E121" s="34"/>
      <c r="F121" s="34"/>
      <c r="G121" s="34"/>
      <c r="H121" s="34"/>
      <c r="I121" s="34">
        <f t="shared" si="8"/>
        <v>0</v>
      </c>
      <c r="J121" s="34"/>
      <c r="K121" s="34"/>
      <c r="L121" s="34"/>
      <c r="M121" s="34"/>
      <c r="N121" s="34"/>
      <c r="O121" s="34">
        <f t="shared" si="14"/>
        <v>0</v>
      </c>
      <c r="P121" s="34" t="e">
        <f t="shared" si="15"/>
        <v>#DIV/0!</v>
      </c>
    </row>
    <row r="122" spans="1:16" ht="15.75" customHeight="1">
      <c r="A122" s="95"/>
      <c r="B122" s="92"/>
      <c r="C122" s="21" t="s">
        <v>25</v>
      </c>
      <c r="D122" s="43" t="s">
        <v>26</v>
      </c>
      <c r="E122" s="34">
        <v>204.8</v>
      </c>
      <c r="F122" s="34"/>
      <c r="G122" s="34"/>
      <c r="H122" s="34"/>
      <c r="I122" s="34">
        <f t="shared" si="8"/>
        <v>0</v>
      </c>
      <c r="J122" s="34"/>
      <c r="K122" s="34"/>
      <c r="L122" s="34"/>
      <c r="M122" s="34"/>
      <c r="N122" s="34"/>
      <c r="O122" s="34">
        <f t="shared" si="14"/>
        <v>-204.8</v>
      </c>
      <c r="P122" s="34">
        <f t="shared" si="15"/>
        <v>0</v>
      </c>
    </row>
    <row r="123" spans="1:16" ht="15" hidden="1">
      <c r="A123" s="95"/>
      <c r="B123" s="92"/>
      <c r="C123" s="21" t="s">
        <v>27</v>
      </c>
      <c r="D123" s="43" t="s">
        <v>28</v>
      </c>
      <c r="E123" s="34"/>
      <c r="F123" s="34"/>
      <c r="G123" s="34"/>
      <c r="H123" s="34"/>
      <c r="I123" s="34">
        <f t="shared" si="8"/>
        <v>0</v>
      </c>
      <c r="J123" s="34" t="e">
        <f t="shared" si="9"/>
        <v>#DIV/0!</v>
      </c>
      <c r="K123" s="34" t="e">
        <f t="shared" si="10"/>
        <v>#DIV/0!</v>
      </c>
      <c r="L123" s="34">
        <f t="shared" si="11"/>
        <v>0</v>
      </c>
      <c r="M123" s="34" t="e">
        <f t="shared" si="12"/>
        <v>#DIV/0!</v>
      </c>
      <c r="N123" s="34" t="e">
        <f t="shared" si="13"/>
        <v>#DIV/0!</v>
      </c>
      <c r="O123" s="34">
        <f t="shared" si="14"/>
        <v>0</v>
      </c>
      <c r="P123" s="34" t="e">
        <f t="shared" si="15"/>
        <v>#DIV/0!</v>
      </c>
    </row>
    <row r="124" spans="1:16" ht="15">
      <c r="A124" s="95"/>
      <c r="B124" s="92"/>
      <c r="C124" s="21" t="s">
        <v>30</v>
      </c>
      <c r="D124" s="43" t="s">
        <v>31</v>
      </c>
      <c r="E124" s="34">
        <f>166.9+14.4</f>
        <v>181.3</v>
      </c>
      <c r="F124" s="34">
        <v>541</v>
      </c>
      <c r="G124" s="34">
        <v>54.1</v>
      </c>
      <c r="H124" s="34">
        <v>162.4</v>
      </c>
      <c r="I124" s="34">
        <f t="shared" si="8"/>
        <v>108.30000000000001</v>
      </c>
      <c r="J124" s="34">
        <f t="shared" si="9"/>
        <v>300.184842883549</v>
      </c>
      <c r="K124" s="34">
        <f t="shared" si="10"/>
        <v>30.0184842883549</v>
      </c>
      <c r="L124" s="34">
        <f t="shared" si="11"/>
        <v>-18.900000000000006</v>
      </c>
      <c r="M124" s="34">
        <f t="shared" si="12"/>
        <v>89.57528957528957</v>
      </c>
      <c r="N124" s="34">
        <f t="shared" si="13"/>
        <v>30.0184842883549</v>
      </c>
      <c r="O124" s="34">
        <f t="shared" si="14"/>
        <v>-18.900000000000006</v>
      </c>
      <c r="P124" s="34">
        <f t="shared" si="15"/>
        <v>89.57528957528957</v>
      </c>
    </row>
    <row r="125" spans="1:16" ht="15.75" customHeight="1" hidden="1">
      <c r="A125" s="95"/>
      <c r="B125" s="92"/>
      <c r="C125" s="21" t="s">
        <v>32</v>
      </c>
      <c r="D125" s="43" t="s">
        <v>78</v>
      </c>
      <c r="E125" s="34"/>
      <c r="F125" s="34"/>
      <c r="G125" s="34"/>
      <c r="H125" s="34"/>
      <c r="I125" s="34">
        <f t="shared" si="8"/>
        <v>0</v>
      </c>
      <c r="J125" s="34" t="e">
        <f t="shared" si="9"/>
        <v>#DIV/0!</v>
      </c>
      <c r="K125" s="34" t="e">
        <f t="shared" si="10"/>
        <v>#DIV/0!</v>
      </c>
      <c r="L125" s="34">
        <f t="shared" si="11"/>
        <v>0</v>
      </c>
      <c r="M125" s="34" t="e">
        <f t="shared" si="12"/>
        <v>#DIV/0!</v>
      </c>
      <c r="N125" s="34" t="e">
        <f t="shared" si="13"/>
        <v>#DIV/0!</v>
      </c>
      <c r="O125" s="34">
        <f t="shared" si="14"/>
        <v>0</v>
      </c>
      <c r="P125" s="34" t="e">
        <f t="shared" si="15"/>
        <v>#DIV/0!</v>
      </c>
    </row>
    <row r="126" spans="1:16" ht="15">
      <c r="A126" s="95"/>
      <c r="B126" s="92"/>
      <c r="C126" s="21" t="s">
        <v>49</v>
      </c>
      <c r="D126" s="44" t="s">
        <v>50</v>
      </c>
      <c r="E126" s="34"/>
      <c r="F126" s="34">
        <v>7887.4</v>
      </c>
      <c r="G126" s="34">
        <v>186.2</v>
      </c>
      <c r="H126" s="34">
        <v>4584.7</v>
      </c>
      <c r="I126" s="34">
        <f t="shared" si="8"/>
        <v>4398.5</v>
      </c>
      <c r="J126" s="34">
        <f t="shared" si="9"/>
        <v>2462.2448979591836</v>
      </c>
      <c r="K126" s="34">
        <f t="shared" si="10"/>
        <v>58.126885919314354</v>
      </c>
      <c r="L126" s="34">
        <f t="shared" si="11"/>
        <v>4584.7</v>
      </c>
      <c r="M126" s="34" t="e">
        <f t="shared" si="12"/>
        <v>#DIV/0!</v>
      </c>
      <c r="N126" s="34">
        <f t="shared" si="13"/>
        <v>58.126885919314354</v>
      </c>
      <c r="O126" s="34">
        <f t="shared" si="14"/>
        <v>4584.7</v>
      </c>
      <c r="P126" s="34"/>
    </row>
    <row r="127" spans="1:16" ht="30.75">
      <c r="A127" s="95"/>
      <c r="B127" s="92"/>
      <c r="C127" s="21" t="s">
        <v>193</v>
      </c>
      <c r="D127" s="42" t="s">
        <v>196</v>
      </c>
      <c r="E127" s="34">
        <v>3648.4</v>
      </c>
      <c r="F127" s="34"/>
      <c r="G127" s="34"/>
      <c r="H127" s="34">
        <v>2201.6</v>
      </c>
      <c r="I127" s="34">
        <f t="shared" si="8"/>
        <v>2201.6</v>
      </c>
      <c r="J127" s="34"/>
      <c r="K127" s="34"/>
      <c r="L127" s="34"/>
      <c r="M127" s="34"/>
      <c r="N127" s="34"/>
      <c r="O127" s="34">
        <f t="shared" si="14"/>
        <v>-1446.8000000000002</v>
      </c>
      <c r="P127" s="34">
        <f t="shared" si="15"/>
        <v>60.34426049775243</v>
      </c>
    </row>
    <row r="128" spans="1:16" ht="15.75" customHeight="1" hidden="1">
      <c r="A128" s="95"/>
      <c r="B128" s="92"/>
      <c r="C128" s="21" t="s">
        <v>34</v>
      </c>
      <c r="D128" s="43" t="s">
        <v>29</v>
      </c>
      <c r="E128" s="34"/>
      <c r="F128" s="34"/>
      <c r="G128" s="34"/>
      <c r="H128" s="34"/>
      <c r="I128" s="34">
        <f t="shared" si="8"/>
        <v>0</v>
      </c>
      <c r="J128" s="34" t="e">
        <f t="shared" si="9"/>
        <v>#DIV/0!</v>
      </c>
      <c r="K128" s="34" t="e">
        <f t="shared" si="10"/>
        <v>#DIV/0!</v>
      </c>
      <c r="L128" s="34">
        <f t="shared" si="11"/>
        <v>0</v>
      </c>
      <c r="M128" s="34" t="e">
        <f t="shared" si="12"/>
        <v>#DIV/0!</v>
      </c>
      <c r="N128" s="34" t="e">
        <f t="shared" si="13"/>
        <v>#DIV/0!</v>
      </c>
      <c r="O128" s="34">
        <f t="shared" si="14"/>
        <v>0</v>
      </c>
      <c r="P128" s="34" t="e">
        <f t="shared" si="15"/>
        <v>#DIV/0!</v>
      </c>
    </row>
    <row r="129" spans="1:16" s="5" customFormat="1" ht="15">
      <c r="A129" s="95"/>
      <c r="B129" s="92"/>
      <c r="C129" s="23"/>
      <c r="D129" s="3" t="s">
        <v>35</v>
      </c>
      <c r="E129" s="4">
        <f>SUM(E116:E119,E122:E128)</f>
        <v>4091.2000000000003</v>
      </c>
      <c r="F129" s="4">
        <f>SUM(F116:F119,F122:F128)</f>
        <v>8428.4</v>
      </c>
      <c r="G129" s="4">
        <f>SUM(G116:G119,G122:G128)</f>
        <v>240.29999999999998</v>
      </c>
      <c r="H129" s="4">
        <f>SUM(H116:H119,H122:H128)</f>
        <v>6966.1</v>
      </c>
      <c r="I129" s="4">
        <f t="shared" si="8"/>
        <v>6725.8</v>
      </c>
      <c r="J129" s="4">
        <f t="shared" si="9"/>
        <v>2898.9180191427386</v>
      </c>
      <c r="K129" s="4">
        <f t="shared" si="10"/>
        <v>82.6503250913578</v>
      </c>
      <c r="L129" s="4">
        <f t="shared" si="11"/>
        <v>2874.9</v>
      </c>
      <c r="M129" s="4">
        <f t="shared" si="12"/>
        <v>170.27033633163865</v>
      </c>
      <c r="N129" s="4">
        <f t="shared" si="13"/>
        <v>82.6503250913578</v>
      </c>
      <c r="O129" s="4">
        <f t="shared" si="14"/>
        <v>2874.9</v>
      </c>
      <c r="P129" s="4">
        <f t="shared" si="15"/>
        <v>170.27033633163865</v>
      </c>
    </row>
    <row r="130" spans="1:16" ht="15">
      <c r="A130" s="95"/>
      <c r="B130" s="92"/>
      <c r="C130" s="21" t="s">
        <v>21</v>
      </c>
      <c r="D130" s="43" t="s">
        <v>22</v>
      </c>
      <c r="E130" s="34">
        <f>E131</f>
        <v>0</v>
      </c>
      <c r="F130" s="34">
        <f>F131</f>
        <v>20</v>
      </c>
      <c r="G130" s="34">
        <f>G131</f>
        <v>20</v>
      </c>
      <c r="H130" s="34">
        <f>H131</f>
        <v>63.3</v>
      </c>
      <c r="I130" s="34">
        <f t="shared" si="8"/>
        <v>43.3</v>
      </c>
      <c r="J130" s="34">
        <f t="shared" si="9"/>
        <v>316.5</v>
      </c>
      <c r="K130" s="34">
        <f t="shared" si="10"/>
        <v>316.5</v>
      </c>
      <c r="L130" s="34">
        <f t="shared" si="11"/>
        <v>63.3</v>
      </c>
      <c r="M130" s="34" t="e">
        <f t="shared" si="12"/>
        <v>#DIV/0!</v>
      </c>
      <c r="N130" s="34">
        <f t="shared" si="13"/>
        <v>316.5</v>
      </c>
      <c r="O130" s="34">
        <f t="shared" si="14"/>
        <v>63.3</v>
      </c>
      <c r="P130" s="34"/>
    </row>
    <row r="131" spans="1:16" ht="47.25" customHeight="1" hidden="1">
      <c r="A131" s="95"/>
      <c r="B131" s="92"/>
      <c r="C131" s="20" t="s">
        <v>23</v>
      </c>
      <c r="D131" s="44" t="s">
        <v>24</v>
      </c>
      <c r="E131" s="34"/>
      <c r="F131" s="34">
        <v>20</v>
      </c>
      <c r="G131" s="34">
        <v>20</v>
      </c>
      <c r="H131" s="34">
        <v>63.3</v>
      </c>
      <c r="I131" s="34">
        <f t="shared" si="8"/>
        <v>43.3</v>
      </c>
      <c r="J131" s="34">
        <f t="shared" si="9"/>
        <v>316.5</v>
      </c>
      <c r="K131" s="34">
        <f t="shared" si="10"/>
        <v>316.5</v>
      </c>
      <c r="L131" s="34">
        <f t="shared" si="11"/>
        <v>63.3</v>
      </c>
      <c r="M131" s="34" t="e">
        <f t="shared" si="12"/>
        <v>#DIV/0!</v>
      </c>
      <c r="N131" s="34">
        <f t="shared" si="13"/>
        <v>316.5</v>
      </c>
      <c r="O131" s="34">
        <f t="shared" si="14"/>
        <v>63.3</v>
      </c>
      <c r="P131" s="34"/>
    </row>
    <row r="132" spans="1:16" s="5" customFormat="1" ht="15">
      <c r="A132" s="95"/>
      <c r="B132" s="92"/>
      <c r="C132" s="25"/>
      <c r="D132" s="3" t="s">
        <v>38</v>
      </c>
      <c r="E132" s="4">
        <f>E130</f>
        <v>0</v>
      </c>
      <c r="F132" s="4">
        <f>F130</f>
        <v>20</v>
      </c>
      <c r="G132" s="4">
        <f>G130</f>
        <v>20</v>
      </c>
      <c r="H132" s="4">
        <f>H130</f>
        <v>63.3</v>
      </c>
      <c r="I132" s="4">
        <f t="shared" si="8"/>
        <v>43.3</v>
      </c>
      <c r="J132" s="4">
        <f t="shared" si="9"/>
        <v>316.5</v>
      </c>
      <c r="K132" s="4">
        <f t="shared" si="10"/>
        <v>316.5</v>
      </c>
      <c r="L132" s="4">
        <f t="shared" si="11"/>
        <v>63.3</v>
      </c>
      <c r="M132" s="4" t="e">
        <f t="shared" si="12"/>
        <v>#DIV/0!</v>
      </c>
      <c r="N132" s="4">
        <f t="shared" si="13"/>
        <v>316.5</v>
      </c>
      <c r="O132" s="4">
        <f t="shared" si="14"/>
        <v>63.3</v>
      </c>
      <c r="P132" s="4"/>
    </row>
    <row r="133" spans="1:16" s="5" customFormat="1" ht="30.75" hidden="1">
      <c r="A133" s="95"/>
      <c r="B133" s="92"/>
      <c r="C133" s="23"/>
      <c r="D133" s="3" t="s">
        <v>39</v>
      </c>
      <c r="E133" s="4">
        <f>E134-E128</f>
        <v>4091.2000000000003</v>
      </c>
      <c r="F133" s="4">
        <f>F134-F128</f>
        <v>8448.4</v>
      </c>
      <c r="G133" s="4">
        <f>G134-G128</f>
        <v>260.29999999999995</v>
      </c>
      <c r="H133" s="4">
        <f>H134-H128</f>
        <v>7029.400000000001</v>
      </c>
      <c r="I133" s="4">
        <f t="shared" si="8"/>
        <v>6769.1</v>
      </c>
      <c r="J133" s="4">
        <f t="shared" si="9"/>
        <v>2700.499423741837</v>
      </c>
      <c r="K133" s="4">
        <f t="shared" si="10"/>
        <v>83.20392026892667</v>
      </c>
      <c r="L133" s="4">
        <f t="shared" si="11"/>
        <v>2938.2000000000003</v>
      </c>
      <c r="M133" s="4">
        <f t="shared" si="12"/>
        <v>171.81755964020334</v>
      </c>
      <c r="N133" s="4">
        <f t="shared" si="13"/>
        <v>83.20392026892667</v>
      </c>
      <c r="O133" s="4">
        <f t="shared" si="14"/>
        <v>2938.2000000000003</v>
      </c>
      <c r="P133" s="4">
        <f t="shared" si="15"/>
        <v>171.81755964020334</v>
      </c>
    </row>
    <row r="134" spans="1:16" s="5" customFormat="1" ht="15">
      <c r="A134" s="94"/>
      <c r="B134" s="91"/>
      <c r="C134" s="17"/>
      <c r="D134" s="3" t="s">
        <v>57</v>
      </c>
      <c r="E134" s="4">
        <f>E129+E132</f>
        <v>4091.2000000000003</v>
      </c>
      <c r="F134" s="4">
        <f>F129+F132</f>
        <v>8448.4</v>
      </c>
      <c r="G134" s="4">
        <f>G129+G132</f>
        <v>260.29999999999995</v>
      </c>
      <c r="H134" s="4">
        <f>H129+H132</f>
        <v>7029.400000000001</v>
      </c>
      <c r="I134" s="4">
        <f t="shared" si="8"/>
        <v>6769.1</v>
      </c>
      <c r="J134" s="4">
        <f t="shared" si="9"/>
        <v>2700.499423741837</v>
      </c>
      <c r="K134" s="4">
        <f t="shared" si="10"/>
        <v>83.20392026892667</v>
      </c>
      <c r="L134" s="4">
        <f t="shared" si="11"/>
        <v>2938.2000000000003</v>
      </c>
      <c r="M134" s="4">
        <f t="shared" si="12"/>
        <v>171.81755964020334</v>
      </c>
      <c r="N134" s="4">
        <f t="shared" si="13"/>
        <v>83.20392026892667</v>
      </c>
      <c r="O134" s="4">
        <f t="shared" si="14"/>
        <v>2938.2000000000003</v>
      </c>
      <c r="P134" s="4">
        <f t="shared" si="15"/>
        <v>171.81755964020334</v>
      </c>
    </row>
    <row r="135" spans="1:16" ht="15.75" customHeight="1" hidden="1">
      <c r="A135" s="93" t="s">
        <v>79</v>
      </c>
      <c r="B135" s="90" t="s">
        <v>80</v>
      </c>
      <c r="C135" s="21" t="s">
        <v>12</v>
      </c>
      <c r="D135" s="42" t="s">
        <v>13</v>
      </c>
      <c r="E135" s="49"/>
      <c r="F135" s="49"/>
      <c r="G135" s="49"/>
      <c r="H135" s="49"/>
      <c r="I135" s="49">
        <f t="shared" si="8"/>
        <v>0</v>
      </c>
      <c r="J135" s="49" t="e">
        <f t="shared" si="9"/>
        <v>#DIV/0!</v>
      </c>
      <c r="K135" s="49" t="e">
        <f t="shared" si="10"/>
        <v>#DIV/0!</v>
      </c>
      <c r="L135" s="49">
        <f t="shared" si="11"/>
        <v>0</v>
      </c>
      <c r="M135" s="49" t="e">
        <f t="shared" si="12"/>
        <v>#DIV/0!</v>
      </c>
      <c r="N135" s="49" t="e">
        <f t="shared" si="13"/>
        <v>#DIV/0!</v>
      </c>
      <c r="O135" s="49">
        <f t="shared" si="14"/>
        <v>0</v>
      </c>
      <c r="P135" s="49" t="e">
        <f t="shared" si="15"/>
        <v>#DIV/0!</v>
      </c>
    </row>
    <row r="136" spans="1:16" ht="15.75" customHeight="1">
      <c r="A136" s="95"/>
      <c r="B136" s="92"/>
      <c r="C136" s="63" t="s">
        <v>214</v>
      </c>
      <c r="D136" s="64" t="s">
        <v>215</v>
      </c>
      <c r="E136" s="49"/>
      <c r="F136" s="49"/>
      <c r="G136" s="49"/>
      <c r="H136" s="49">
        <v>98.1</v>
      </c>
      <c r="I136" s="49">
        <f aca="true" t="shared" si="16" ref="I136:I199">H136-G136</f>
        <v>98.1</v>
      </c>
      <c r="J136" s="49"/>
      <c r="K136" s="49"/>
      <c r="L136" s="49"/>
      <c r="M136" s="49"/>
      <c r="N136" s="49"/>
      <c r="O136" s="49">
        <f aca="true" t="shared" si="17" ref="O136:O199">H136-E136</f>
        <v>98.1</v>
      </c>
      <c r="P136" s="49"/>
    </row>
    <row r="137" spans="1:16" ht="30.75">
      <c r="A137" s="95"/>
      <c r="B137" s="92"/>
      <c r="C137" s="21" t="s">
        <v>202</v>
      </c>
      <c r="D137" s="32" t="s">
        <v>203</v>
      </c>
      <c r="E137" s="49">
        <v>1110.4</v>
      </c>
      <c r="F137" s="49"/>
      <c r="G137" s="49"/>
      <c r="H137" s="66">
        <v>1968.4</v>
      </c>
      <c r="I137" s="66">
        <f t="shared" si="16"/>
        <v>1968.4</v>
      </c>
      <c r="J137" s="66"/>
      <c r="K137" s="66"/>
      <c r="L137" s="66"/>
      <c r="M137" s="66"/>
      <c r="N137" s="66"/>
      <c r="O137" s="66">
        <f t="shared" si="17"/>
        <v>858</v>
      </c>
      <c r="P137" s="66">
        <f aca="true" t="shared" si="18" ref="P137:P199">H137/E137*100</f>
        <v>177.26945244956772</v>
      </c>
    </row>
    <row r="138" spans="1:16" ht="93" hidden="1">
      <c r="A138" s="95"/>
      <c r="B138" s="92"/>
      <c r="C138" s="62" t="s">
        <v>200</v>
      </c>
      <c r="D138" s="64" t="s">
        <v>220</v>
      </c>
      <c r="E138" s="49"/>
      <c r="F138" s="49"/>
      <c r="G138" s="49"/>
      <c r="H138" s="49"/>
      <c r="I138" s="49">
        <f t="shared" si="16"/>
        <v>0</v>
      </c>
      <c r="J138" s="49" t="e">
        <f aca="true" t="shared" si="19" ref="J138:J198">H138/G138*100</f>
        <v>#DIV/0!</v>
      </c>
      <c r="K138" s="49" t="e">
        <f aca="true" t="shared" si="20" ref="K138:K198">H138/F138*100</f>
        <v>#DIV/0!</v>
      </c>
      <c r="L138" s="49">
        <f aca="true" t="shared" si="21" ref="L138:L198">H138-E138</f>
        <v>0</v>
      </c>
      <c r="M138" s="49" t="e">
        <f aca="true" t="shared" si="22" ref="M138:M198">H138/E138*100</f>
        <v>#DIV/0!</v>
      </c>
      <c r="N138" s="49" t="e">
        <f aca="true" t="shared" si="23" ref="N138:N198">H138/F138*100</f>
        <v>#DIV/0!</v>
      </c>
      <c r="O138" s="49">
        <f t="shared" si="17"/>
        <v>0</v>
      </c>
      <c r="P138" s="49" t="e">
        <f t="shared" si="18"/>
        <v>#DIV/0!</v>
      </c>
    </row>
    <row r="139" spans="1:16" ht="15">
      <c r="A139" s="95"/>
      <c r="B139" s="92"/>
      <c r="C139" s="21" t="s">
        <v>21</v>
      </c>
      <c r="D139" s="43" t="s">
        <v>22</v>
      </c>
      <c r="E139" s="49">
        <f>E141+E140</f>
        <v>10.4</v>
      </c>
      <c r="F139" s="49">
        <f>F141+F140</f>
        <v>0</v>
      </c>
      <c r="G139" s="49">
        <f>G141+G140</f>
        <v>0</v>
      </c>
      <c r="H139" s="49">
        <f>H141+H140</f>
        <v>0.5</v>
      </c>
      <c r="I139" s="49">
        <f t="shared" si="16"/>
        <v>0.5</v>
      </c>
      <c r="J139" s="49"/>
      <c r="K139" s="49"/>
      <c r="L139" s="49"/>
      <c r="M139" s="49"/>
      <c r="N139" s="49"/>
      <c r="O139" s="49">
        <f t="shared" si="17"/>
        <v>-9.9</v>
      </c>
      <c r="P139" s="49">
        <f t="shared" si="18"/>
        <v>4.8076923076923075</v>
      </c>
    </row>
    <row r="140" spans="1:16" ht="47.25" customHeight="1" hidden="1">
      <c r="A140" s="95"/>
      <c r="B140" s="92"/>
      <c r="C140" s="20" t="s">
        <v>206</v>
      </c>
      <c r="D140" s="44" t="s">
        <v>207</v>
      </c>
      <c r="E140" s="49">
        <v>10.4</v>
      </c>
      <c r="F140" s="49"/>
      <c r="G140" s="49"/>
      <c r="H140" s="49"/>
      <c r="I140" s="49">
        <f t="shared" si="16"/>
        <v>0</v>
      </c>
      <c r="J140" s="49"/>
      <c r="K140" s="49"/>
      <c r="L140" s="49"/>
      <c r="M140" s="49"/>
      <c r="N140" s="49"/>
      <c r="O140" s="49">
        <f t="shared" si="17"/>
        <v>-10.4</v>
      </c>
      <c r="P140" s="49">
        <f t="shared" si="18"/>
        <v>0</v>
      </c>
    </row>
    <row r="141" spans="1:16" ht="47.25" customHeight="1" hidden="1">
      <c r="A141" s="95"/>
      <c r="B141" s="92"/>
      <c r="C141" s="20" t="s">
        <v>23</v>
      </c>
      <c r="D141" s="44" t="s">
        <v>24</v>
      </c>
      <c r="E141" s="49"/>
      <c r="F141" s="49"/>
      <c r="G141" s="49"/>
      <c r="H141" s="49">
        <v>0.5</v>
      </c>
      <c r="I141" s="49">
        <f t="shared" si="16"/>
        <v>0.5</v>
      </c>
      <c r="J141" s="49"/>
      <c r="K141" s="49"/>
      <c r="L141" s="49"/>
      <c r="M141" s="49"/>
      <c r="N141" s="49"/>
      <c r="O141" s="49">
        <f t="shared" si="17"/>
        <v>0.5</v>
      </c>
      <c r="P141" s="49" t="e">
        <f t="shared" si="18"/>
        <v>#DIV/0!</v>
      </c>
    </row>
    <row r="142" spans="1:16" ht="15">
      <c r="A142" s="95"/>
      <c r="B142" s="92"/>
      <c r="C142" s="21" t="s">
        <v>25</v>
      </c>
      <c r="D142" s="43" t="s">
        <v>26</v>
      </c>
      <c r="E142" s="66">
        <v>-21.3</v>
      </c>
      <c r="F142" s="49"/>
      <c r="G142" s="49"/>
      <c r="H142" s="49">
        <v>-7.9</v>
      </c>
      <c r="I142" s="49">
        <f t="shared" si="16"/>
        <v>-7.9</v>
      </c>
      <c r="J142" s="49"/>
      <c r="K142" s="49"/>
      <c r="L142" s="49"/>
      <c r="M142" s="49"/>
      <c r="N142" s="49"/>
      <c r="O142" s="49">
        <f t="shared" si="17"/>
        <v>13.4</v>
      </c>
      <c r="P142" s="49">
        <f t="shared" si="18"/>
        <v>37.08920187793427</v>
      </c>
    </row>
    <row r="143" spans="1:16" ht="15">
      <c r="A143" s="95"/>
      <c r="B143" s="92"/>
      <c r="C143" s="21" t="s">
        <v>27</v>
      </c>
      <c r="D143" s="43" t="s">
        <v>28</v>
      </c>
      <c r="E143" s="49">
        <v>201</v>
      </c>
      <c r="F143" s="66"/>
      <c r="G143" s="66"/>
      <c r="H143" s="49"/>
      <c r="I143" s="49">
        <f t="shared" si="16"/>
        <v>0</v>
      </c>
      <c r="J143" s="49"/>
      <c r="K143" s="49"/>
      <c r="L143" s="49"/>
      <c r="M143" s="49"/>
      <c r="N143" s="49"/>
      <c r="O143" s="49">
        <f t="shared" si="17"/>
        <v>-201</v>
      </c>
      <c r="P143" s="49">
        <f t="shared" si="18"/>
        <v>0</v>
      </c>
    </row>
    <row r="144" spans="1:16" ht="15">
      <c r="A144" s="95"/>
      <c r="B144" s="92"/>
      <c r="C144" s="21" t="s">
        <v>30</v>
      </c>
      <c r="D144" s="43" t="s">
        <v>31</v>
      </c>
      <c r="E144" s="49">
        <v>20327.8</v>
      </c>
      <c r="F144" s="49">
        <v>537525.8</v>
      </c>
      <c r="G144" s="66">
        <v>479.7</v>
      </c>
      <c r="H144" s="49">
        <v>3389.3</v>
      </c>
      <c r="I144" s="49">
        <f t="shared" si="16"/>
        <v>2909.6000000000004</v>
      </c>
      <c r="J144" s="49">
        <f t="shared" si="19"/>
        <v>706.54575776527</v>
      </c>
      <c r="K144" s="49">
        <f t="shared" si="20"/>
        <v>0.6305371760760135</v>
      </c>
      <c r="L144" s="49">
        <f t="shared" si="21"/>
        <v>-16938.5</v>
      </c>
      <c r="M144" s="49">
        <f t="shared" si="22"/>
        <v>16.67322582866813</v>
      </c>
      <c r="N144" s="49">
        <f t="shared" si="23"/>
        <v>0.6305371760760135</v>
      </c>
      <c r="O144" s="49">
        <f t="shared" si="17"/>
        <v>-16938.5</v>
      </c>
      <c r="P144" s="49">
        <f t="shared" si="18"/>
        <v>16.67322582866813</v>
      </c>
    </row>
    <row r="145" spans="1:16" ht="15">
      <c r="A145" s="95"/>
      <c r="B145" s="92"/>
      <c r="C145" s="21" t="s">
        <v>32</v>
      </c>
      <c r="D145" s="43" t="s">
        <v>78</v>
      </c>
      <c r="E145" s="49">
        <v>1330639.8</v>
      </c>
      <c r="F145" s="49">
        <v>3556228.1</v>
      </c>
      <c r="G145" s="66">
        <v>1277160.4</v>
      </c>
      <c r="H145" s="66">
        <v>1681924.7</v>
      </c>
      <c r="I145" s="66">
        <f t="shared" si="16"/>
        <v>404764.30000000005</v>
      </c>
      <c r="J145" s="66">
        <f t="shared" si="19"/>
        <v>131.6925188096969</v>
      </c>
      <c r="K145" s="66">
        <f t="shared" si="20"/>
        <v>47.295186155241275</v>
      </c>
      <c r="L145" s="66">
        <f t="shared" si="21"/>
        <v>351284.8999999999</v>
      </c>
      <c r="M145" s="66">
        <f t="shared" si="22"/>
        <v>126.39969885163514</v>
      </c>
      <c r="N145" s="66">
        <f t="shared" si="23"/>
        <v>47.295186155241275</v>
      </c>
      <c r="O145" s="66">
        <f t="shared" si="17"/>
        <v>351284.8999999999</v>
      </c>
      <c r="P145" s="66">
        <f t="shared" si="18"/>
        <v>126.39969885163514</v>
      </c>
    </row>
    <row r="146" spans="1:16" ht="15">
      <c r="A146" s="95"/>
      <c r="B146" s="92"/>
      <c r="C146" s="21" t="s">
        <v>49</v>
      </c>
      <c r="D146" s="44" t="s">
        <v>50</v>
      </c>
      <c r="E146" s="49"/>
      <c r="F146" s="49">
        <v>5270</v>
      </c>
      <c r="G146" s="49"/>
      <c r="H146" s="49">
        <v>702.7</v>
      </c>
      <c r="I146" s="49">
        <f t="shared" si="16"/>
        <v>702.7</v>
      </c>
      <c r="J146" s="49"/>
      <c r="K146" s="49">
        <f t="shared" si="20"/>
        <v>13.333965844402279</v>
      </c>
      <c r="L146" s="49">
        <f t="shared" si="21"/>
        <v>702.7</v>
      </c>
      <c r="M146" s="49" t="e">
        <f t="shared" si="22"/>
        <v>#DIV/0!</v>
      </c>
      <c r="N146" s="49">
        <f t="shared" si="23"/>
        <v>13.333965844402279</v>
      </c>
      <c r="O146" s="49">
        <f t="shared" si="17"/>
        <v>702.7</v>
      </c>
      <c r="P146" s="49"/>
    </row>
    <row r="147" spans="1:16" ht="30.75">
      <c r="A147" s="95"/>
      <c r="B147" s="92"/>
      <c r="C147" s="21" t="s">
        <v>194</v>
      </c>
      <c r="D147" s="42" t="s">
        <v>195</v>
      </c>
      <c r="E147" s="49"/>
      <c r="F147" s="49"/>
      <c r="G147" s="49"/>
      <c r="H147" s="49">
        <v>5363.3</v>
      </c>
      <c r="I147" s="49">
        <f t="shared" si="16"/>
        <v>5363.3</v>
      </c>
      <c r="J147" s="49"/>
      <c r="K147" s="49"/>
      <c r="L147" s="49"/>
      <c r="M147" s="49"/>
      <c r="N147" s="49"/>
      <c r="O147" s="49">
        <f t="shared" si="17"/>
        <v>5363.3</v>
      </c>
      <c r="P147" s="49"/>
    </row>
    <row r="148" spans="1:16" ht="30.75">
      <c r="A148" s="95"/>
      <c r="B148" s="92"/>
      <c r="C148" s="21" t="s">
        <v>193</v>
      </c>
      <c r="D148" s="42" t="s">
        <v>196</v>
      </c>
      <c r="E148" s="49">
        <v>12907.8</v>
      </c>
      <c r="F148" s="49"/>
      <c r="G148" s="49"/>
      <c r="H148" s="49">
        <v>36400.4</v>
      </c>
      <c r="I148" s="49">
        <f t="shared" si="16"/>
        <v>36400.4</v>
      </c>
      <c r="J148" s="49"/>
      <c r="K148" s="49"/>
      <c r="L148" s="49"/>
      <c r="M148" s="49"/>
      <c r="N148" s="49"/>
      <c r="O148" s="49">
        <f t="shared" si="17"/>
        <v>23492.600000000002</v>
      </c>
      <c r="P148" s="49">
        <f t="shared" si="18"/>
        <v>282.00312989045386</v>
      </c>
    </row>
    <row r="149" spans="1:16" ht="15">
      <c r="A149" s="95"/>
      <c r="B149" s="92"/>
      <c r="C149" s="21" t="s">
        <v>34</v>
      </c>
      <c r="D149" s="43" t="s">
        <v>29</v>
      </c>
      <c r="E149" s="49">
        <v>-31490.3</v>
      </c>
      <c r="F149" s="49"/>
      <c r="G149" s="49"/>
      <c r="H149" s="66">
        <v>-27639.7</v>
      </c>
      <c r="I149" s="66">
        <f t="shared" si="16"/>
        <v>-27639.7</v>
      </c>
      <c r="J149" s="66"/>
      <c r="K149" s="66"/>
      <c r="L149" s="66"/>
      <c r="M149" s="66"/>
      <c r="N149" s="66"/>
      <c r="O149" s="66">
        <f t="shared" si="17"/>
        <v>3850.5999999999985</v>
      </c>
      <c r="P149" s="66">
        <f t="shared" si="18"/>
        <v>87.77210760138837</v>
      </c>
    </row>
    <row r="150" spans="1:16" s="5" customFormat="1" ht="30.75">
      <c r="A150" s="95"/>
      <c r="B150" s="92"/>
      <c r="C150" s="23"/>
      <c r="D150" s="3" t="s">
        <v>39</v>
      </c>
      <c r="E150" s="6">
        <f>E151-E149</f>
        <v>1365175.9000000001</v>
      </c>
      <c r="F150" s="6">
        <f>F151-F149</f>
        <v>4099023.9000000004</v>
      </c>
      <c r="G150" s="6">
        <f>G151-G149</f>
        <v>1277640.0999999999</v>
      </c>
      <c r="H150" s="6">
        <f>H151-H149</f>
        <v>1729839.4999999998</v>
      </c>
      <c r="I150" s="6">
        <f t="shared" si="16"/>
        <v>452199.3999999999</v>
      </c>
      <c r="J150" s="6">
        <f t="shared" si="19"/>
        <v>135.39333181543066</v>
      </c>
      <c r="K150" s="6">
        <f t="shared" si="20"/>
        <v>42.20125430349405</v>
      </c>
      <c r="L150" s="6">
        <f t="shared" si="21"/>
        <v>364663.5999999996</v>
      </c>
      <c r="M150" s="6">
        <f t="shared" si="22"/>
        <v>126.7118398442281</v>
      </c>
      <c r="N150" s="6">
        <f t="shared" si="23"/>
        <v>42.20125430349405</v>
      </c>
      <c r="O150" s="6">
        <f t="shared" si="17"/>
        <v>364663.5999999996</v>
      </c>
      <c r="P150" s="6">
        <f t="shared" si="18"/>
        <v>126.7118398442281</v>
      </c>
    </row>
    <row r="151" spans="1:16" s="5" customFormat="1" ht="15">
      <c r="A151" s="94"/>
      <c r="B151" s="91"/>
      <c r="C151" s="17"/>
      <c r="D151" s="3" t="s">
        <v>57</v>
      </c>
      <c r="E151" s="4">
        <f>SUM(E135:E139,E142:E149)</f>
        <v>1333685.6</v>
      </c>
      <c r="F151" s="4">
        <f>SUM(F135:F139,F142:F149)</f>
        <v>4099023.9000000004</v>
      </c>
      <c r="G151" s="4">
        <f>SUM(G135:G139,G142:G149)</f>
        <v>1277640.0999999999</v>
      </c>
      <c r="H151" s="4">
        <f>SUM(H135:H139,H142:H149)</f>
        <v>1702199.7999999998</v>
      </c>
      <c r="I151" s="4">
        <f t="shared" si="16"/>
        <v>424559.69999999995</v>
      </c>
      <c r="J151" s="4">
        <f t="shared" si="19"/>
        <v>133.22999176372124</v>
      </c>
      <c r="K151" s="4">
        <f t="shared" si="20"/>
        <v>41.52695474647024</v>
      </c>
      <c r="L151" s="4">
        <f t="shared" si="21"/>
        <v>368514.1999999997</v>
      </c>
      <c r="M151" s="4">
        <f t="shared" si="22"/>
        <v>127.63126481983458</v>
      </c>
      <c r="N151" s="4">
        <f t="shared" si="23"/>
        <v>41.52695474647024</v>
      </c>
      <c r="O151" s="4">
        <f t="shared" si="17"/>
        <v>368514.1999999997</v>
      </c>
      <c r="P151" s="4">
        <f t="shared" si="18"/>
        <v>127.63126481983458</v>
      </c>
    </row>
    <row r="152" spans="1:16" s="5" customFormat="1" ht="31.5" customHeight="1">
      <c r="A152" s="93" t="s">
        <v>81</v>
      </c>
      <c r="B152" s="90" t="s">
        <v>82</v>
      </c>
      <c r="C152" s="21" t="s">
        <v>202</v>
      </c>
      <c r="D152" s="32" t="s">
        <v>203</v>
      </c>
      <c r="E152" s="34">
        <v>12.1</v>
      </c>
      <c r="F152" s="4"/>
      <c r="G152" s="4"/>
      <c r="H152" s="34">
        <v>2.6</v>
      </c>
      <c r="I152" s="34">
        <f t="shared" si="16"/>
        <v>2.6</v>
      </c>
      <c r="J152" s="34"/>
      <c r="K152" s="34"/>
      <c r="L152" s="34"/>
      <c r="M152" s="34"/>
      <c r="N152" s="34"/>
      <c r="O152" s="34">
        <f t="shared" si="17"/>
        <v>-9.5</v>
      </c>
      <c r="P152" s="34">
        <f t="shared" si="18"/>
        <v>21.487603305785125</v>
      </c>
    </row>
    <row r="153" spans="1:16" ht="15">
      <c r="A153" s="95"/>
      <c r="B153" s="92"/>
      <c r="C153" s="21" t="s">
        <v>21</v>
      </c>
      <c r="D153" s="43" t="s">
        <v>22</v>
      </c>
      <c r="E153" s="34">
        <f>E155+E154</f>
        <v>6.1</v>
      </c>
      <c r="F153" s="34">
        <f>F155+F154</f>
        <v>20.5</v>
      </c>
      <c r="G153" s="34">
        <f>G155+G154</f>
        <v>6.4</v>
      </c>
      <c r="H153" s="34">
        <f>H155+H154</f>
        <v>4.7</v>
      </c>
      <c r="I153" s="34">
        <f t="shared" si="16"/>
        <v>-1.7000000000000002</v>
      </c>
      <c r="J153" s="34">
        <f t="shared" si="19"/>
        <v>73.4375</v>
      </c>
      <c r="K153" s="34">
        <f t="shared" si="20"/>
        <v>22.926829268292686</v>
      </c>
      <c r="L153" s="34">
        <f t="shared" si="21"/>
        <v>-1.3999999999999995</v>
      </c>
      <c r="M153" s="34">
        <f t="shared" si="22"/>
        <v>77.04918032786885</v>
      </c>
      <c r="N153" s="34">
        <f t="shared" si="23"/>
        <v>22.926829268292686</v>
      </c>
      <c r="O153" s="34">
        <f t="shared" si="17"/>
        <v>-1.3999999999999995</v>
      </c>
      <c r="P153" s="34">
        <f t="shared" si="18"/>
        <v>77.04918032786885</v>
      </c>
    </row>
    <row r="154" spans="1:16" ht="47.25" customHeight="1" hidden="1">
      <c r="A154" s="95"/>
      <c r="B154" s="92"/>
      <c r="C154" s="20" t="s">
        <v>206</v>
      </c>
      <c r="D154" s="44" t="s">
        <v>207</v>
      </c>
      <c r="E154" s="34"/>
      <c r="F154" s="34"/>
      <c r="G154" s="34"/>
      <c r="H154" s="34"/>
      <c r="I154" s="34">
        <f t="shared" si="16"/>
        <v>0</v>
      </c>
      <c r="J154" s="34" t="e">
        <f t="shared" si="19"/>
        <v>#DIV/0!</v>
      </c>
      <c r="K154" s="34" t="e">
        <f t="shared" si="20"/>
        <v>#DIV/0!</v>
      </c>
      <c r="L154" s="34">
        <f t="shared" si="21"/>
        <v>0</v>
      </c>
      <c r="M154" s="34" t="e">
        <f t="shared" si="22"/>
        <v>#DIV/0!</v>
      </c>
      <c r="N154" s="34" t="e">
        <f t="shared" si="23"/>
        <v>#DIV/0!</v>
      </c>
      <c r="O154" s="34">
        <f t="shared" si="17"/>
        <v>0</v>
      </c>
      <c r="P154" s="34" t="e">
        <f t="shared" si="18"/>
        <v>#DIV/0!</v>
      </c>
    </row>
    <row r="155" spans="1:16" ht="47.25" customHeight="1" hidden="1">
      <c r="A155" s="95"/>
      <c r="B155" s="92"/>
      <c r="C155" s="20" t="s">
        <v>23</v>
      </c>
      <c r="D155" s="44" t="s">
        <v>24</v>
      </c>
      <c r="E155" s="34">
        <v>6.1</v>
      </c>
      <c r="F155" s="34">
        <v>20.5</v>
      </c>
      <c r="G155" s="34">
        <v>6.4</v>
      </c>
      <c r="H155" s="34">
        <v>4.7</v>
      </c>
      <c r="I155" s="34">
        <f t="shared" si="16"/>
        <v>-1.7000000000000002</v>
      </c>
      <c r="J155" s="34">
        <f t="shared" si="19"/>
        <v>73.4375</v>
      </c>
      <c r="K155" s="34">
        <f t="shared" si="20"/>
        <v>22.926829268292686</v>
      </c>
      <c r="L155" s="34">
        <f t="shared" si="21"/>
        <v>-1.3999999999999995</v>
      </c>
      <c r="M155" s="34">
        <f t="shared" si="22"/>
        <v>77.04918032786885</v>
      </c>
      <c r="N155" s="34">
        <f t="shared" si="23"/>
        <v>22.926829268292686</v>
      </c>
      <c r="O155" s="34">
        <f t="shared" si="17"/>
        <v>-1.3999999999999995</v>
      </c>
      <c r="P155" s="34">
        <f t="shared" si="18"/>
        <v>77.04918032786885</v>
      </c>
    </row>
    <row r="156" spans="1:16" ht="15">
      <c r="A156" s="95"/>
      <c r="B156" s="92"/>
      <c r="C156" s="21" t="s">
        <v>25</v>
      </c>
      <c r="D156" s="43" t="s">
        <v>26</v>
      </c>
      <c r="E156" s="34">
        <v>11.2</v>
      </c>
      <c r="F156" s="34"/>
      <c r="G156" s="34"/>
      <c r="H156" s="34">
        <v>7</v>
      </c>
      <c r="I156" s="34">
        <f t="shared" si="16"/>
        <v>7</v>
      </c>
      <c r="J156" s="34"/>
      <c r="K156" s="34"/>
      <c r="L156" s="34"/>
      <c r="M156" s="34"/>
      <c r="N156" s="34"/>
      <c r="O156" s="34">
        <f t="shared" si="17"/>
        <v>-4.199999999999999</v>
      </c>
      <c r="P156" s="34">
        <f t="shared" si="18"/>
        <v>62.5</v>
      </c>
    </row>
    <row r="157" spans="1:16" ht="15" hidden="1">
      <c r="A157" s="95"/>
      <c r="B157" s="92"/>
      <c r="C157" s="21" t="s">
        <v>27</v>
      </c>
      <c r="D157" s="43" t="s">
        <v>28</v>
      </c>
      <c r="E157" s="34"/>
      <c r="F157" s="76"/>
      <c r="G157" s="76"/>
      <c r="H157" s="34"/>
      <c r="I157" s="34">
        <f t="shared" si="16"/>
        <v>0</v>
      </c>
      <c r="J157" s="34" t="e">
        <f t="shared" si="19"/>
        <v>#DIV/0!</v>
      </c>
      <c r="K157" s="34" t="e">
        <f t="shared" si="20"/>
        <v>#DIV/0!</v>
      </c>
      <c r="L157" s="34">
        <f t="shared" si="21"/>
        <v>0</v>
      </c>
      <c r="M157" s="34" t="e">
        <f t="shared" si="22"/>
        <v>#DIV/0!</v>
      </c>
      <c r="N157" s="34" t="e">
        <f t="shared" si="23"/>
        <v>#DIV/0!</v>
      </c>
      <c r="O157" s="34">
        <f t="shared" si="17"/>
        <v>0</v>
      </c>
      <c r="P157" s="34" t="e">
        <f t="shared" si="18"/>
        <v>#DIV/0!</v>
      </c>
    </row>
    <row r="158" spans="1:16" ht="15.75" customHeight="1" hidden="1">
      <c r="A158" s="95"/>
      <c r="B158" s="92"/>
      <c r="C158" s="21" t="s">
        <v>30</v>
      </c>
      <c r="D158" s="43" t="s">
        <v>31</v>
      </c>
      <c r="E158" s="51"/>
      <c r="F158" s="34"/>
      <c r="G158" s="34"/>
      <c r="H158" s="34"/>
      <c r="I158" s="34">
        <f t="shared" si="16"/>
        <v>0</v>
      </c>
      <c r="J158" s="34" t="e">
        <f t="shared" si="19"/>
        <v>#DIV/0!</v>
      </c>
      <c r="K158" s="34" t="e">
        <f t="shared" si="20"/>
        <v>#DIV/0!</v>
      </c>
      <c r="L158" s="34">
        <f t="shared" si="21"/>
        <v>0</v>
      </c>
      <c r="M158" s="34" t="e">
        <f t="shared" si="22"/>
        <v>#DIV/0!</v>
      </c>
      <c r="N158" s="34" t="e">
        <f t="shared" si="23"/>
        <v>#DIV/0!</v>
      </c>
      <c r="O158" s="34">
        <f t="shared" si="17"/>
        <v>0</v>
      </c>
      <c r="P158" s="34" t="e">
        <f t="shared" si="18"/>
        <v>#DIV/0!</v>
      </c>
    </row>
    <row r="159" spans="1:16" ht="15">
      <c r="A159" s="95"/>
      <c r="B159" s="92"/>
      <c r="C159" s="21" t="s">
        <v>32</v>
      </c>
      <c r="D159" s="43" t="s">
        <v>78</v>
      </c>
      <c r="E159" s="34">
        <v>1819.9</v>
      </c>
      <c r="F159" s="34">
        <v>3679.1</v>
      </c>
      <c r="G159" s="34">
        <v>1184.4</v>
      </c>
      <c r="H159" s="34">
        <v>1834.7</v>
      </c>
      <c r="I159" s="34">
        <f t="shared" si="16"/>
        <v>650.3</v>
      </c>
      <c r="J159" s="34">
        <f t="shared" si="19"/>
        <v>154.90543735224585</v>
      </c>
      <c r="K159" s="34">
        <f t="shared" si="20"/>
        <v>49.86817428175369</v>
      </c>
      <c r="L159" s="34">
        <f t="shared" si="21"/>
        <v>14.799999999999955</v>
      </c>
      <c r="M159" s="34">
        <f t="shared" si="22"/>
        <v>100.81323149623604</v>
      </c>
      <c r="N159" s="34">
        <f t="shared" si="23"/>
        <v>49.86817428175369</v>
      </c>
      <c r="O159" s="34">
        <f t="shared" si="17"/>
        <v>14.799999999999955</v>
      </c>
      <c r="P159" s="34">
        <f t="shared" si="18"/>
        <v>100.81323149623604</v>
      </c>
    </row>
    <row r="160" spans="1:16" ht="15.75" customHeight="1" hidden="1">
      <c r="A160" s="95"/>
      <c r="B160" s="92"/>
      <c r="C160" s="21" t="s">
        <v>49</v>
      </c>
      <c r="D160" s="44" t="s">
        <v>50</v>
      </c>
      <c r="E160" s="34"/>
      <c r="F160" s="34"/>
      <c r="G160" s="34"/>
      <c r="H160" s="34"/>
      <c r="I160" s="34">
        <f t="shared" si="16"/>
        <v>0</v>
      </c>
      <c r="J160" s="34" t="e">
        <f t="shared" si="19"/>
        <v>#DIV/0!</v>
      </c>
      <c r="K160" s="34" t="e">
        <f t="shared" si="20"/>
        <v>#DIV/0!</v>
      </c>
      <c r="L160" s="34">
        <f t="shared" si="21"/>
        <v>0</v>
      </c>
      <c r="M160" s="34" t="e">
        <f t="shared" si="22"/>
        <v>#DIV/0!</v>
      </c>
      <c r="N160" s="34" t="e">
        <f t="shared" si="23"/>
        <v>#DIV/0!</v>
      </c>
      <c r="O160" s="34">
        <f t="shared" si="17"/>
        <v>0</v>
      </c>
      <c r="P160" s="34" t="e">
        <f t="shared" si="18"/>
        <v>#DIV/0!</v>
      </c>
    </row>
    <row r="161" spans="1:16" ht="15" hidden="1">
      <c r="A161" s="95"/>
      <c r="B161" s="92"/>
      <c r="C161" s="21" t="s">
        <v>34</v>
      </c>
      <c r="D161" s="43" t="s">
        <v>29</v>
      </c>
      <c r="E161" s="34"/>
      <c r="F161" s="34"/>
      <c r="G161" s="34"/>
      <c r="H161" s="34"/>
      <c r="I161" s="34">
        <f t="shared" si="16"/>
        <v>0</v>
      </c>
      <c r="J161" s="34" t="e">
        <f t="shared" si="19"/>
        <v>#DIV/0!</v>
      </c>
      <c r="K161" s="34" t="e">
        <f t="shared" si="20"/>
        <v>#DIV/0!</v>
      </c>
      <c r="L161" s="34">
        <f t="shared" si="21"/>
        <v>0</v>
      </c>
      <c r="M161" s="34" t="e">
        <f t="shared" si="22"/>
        <v>#DIV/0!</v>
      </c>
      <c r="N161" s="34" t="e">
        <f t="shared" si="23"/>
        <v>#DIV/0!</v>
      </c>
      <c r="O161" s="34">
        <f t="shared" si="17"/>
        <v>0</v>
      </c>
      <c r="P161" s="34" t="e">
        <f t="shared" si="18"/>
        <v>#DIV/0!</v>
      </c>
    </row>
    <row r="162" spans="1:16" s="5" customFormat="1" ht="30.75" hidden="1">
      <c r="A162" s="95"/>
      <c r="B162" s="92"/>
      <c r="C162" s="23"/>
      <c r="D162" s="3" t="s">
        <v>39</v>
      </c>
      <c r="E162" s="4">
        <f>E163-E161</f>
        <v>1849.3000000000002</v>
      </c>
      <c r="F162" s="4">
        <f>F163-F161</f>
        <v>3699.6</v>
      </c>
      <c r="G162" s="4">
        <f>G163-G161</f>
        <v>1190.8000000000002</v>
      </c>
      <c r="H162" s="4">
        <f>H163-H161</f>
        <v>1849</v>
      </c>
      <c r="I162" s="4">
        <f t="shared" si="16"/>
        <v>658.1999999999998</v>
      </c>
      <c r="J162" s="4">
        <f t="shared" si="19"/>
        <v>155.27376553577426</v>
      </c>
      <c r="K162" s="4">
        <f t="shared" si="20"/>
        <v>49.978376040653046</v>
      </c>
      <c r="L162" s="4">
        <f t="shared" si="21"/>
        <v>-0.3000000000001819</v>
      </c>
      <c r="M162" s="4">
        <f t="shared" si="22"/>
        <v>99.98377764559562</v>
      </c>
      <c r="N162" s="4">
        <f t="shared" si="23"/>
        <v>49.978376040653046</v>
      </c>
      <c r="O162" s="4">
        <f t="shared" si="17"/>
        <v>-0.3000000000001819</v>
      </c>
      <c r="P162" s="4">
        <f t="shared" si="18"/>
        <v>99.98377764559562</v>
      </c>
    </row>
    <row r="163" spans="1:16" s="5" customFormat="1" ht="15.75">
      <c r="A163" s="94"/>
      <c r="B163" s="91"/>
      <c r="C163" s="29"/>
      <c r="D163" s="3" t="s">
        <v>57</v>
      </c>
      <c r="E163" s="6">
        <f>SUM(E152:E153,E156:E161)</f>
        <v>1849.3000000000002</v>
      </c>
      <c r="F163" s="6">
        <f>SUM(F152:F153,F156:F161)</f>
        <v>3699.6</v>
      </c>
      <c r="G163" s="6">
        <f>SUM(G152:G153,G156:G161)</f>
        <v>1190.8000000000002</v>
      </c>
      <c r="H163" s="6">
        <f>SUM(H152:H153,H156:H161)</f>
        <v>1849</v>
      </c>
      <c r="I163" s="6">
        <f t="shared" si="16"/>
        <v>658.1999999999998</v>
      </c>
      <c r="J163" s="6">
        <f t="shared" si="19"/>
        <v>155.27376553577426</v>
      </c>
      <c r="K163" s="6">
        <f t="shared" si="20"/>
        <v>49.978376040653046</v>
      </c>
      <c r="L163" s="6">
        <f t="shared" si="21"/>
        <v>-0.3000000000001819</v>
      </c>
      <c r="M163" s="6">
        <f t="shared" si="22"/>
        <v>99.98377764559562</v>
      </c>
      <c r="N163" s="6">
        <f t="shared" si="23"/>
        <v>49.978376040653046</v>
      </c>
      <c r="O163" s="6">
        <f t="shared" si="17"/>
        <v>-0.3000000000001819</v>
      </c>
      <c r="P163" s="6">
        <f t="shared" si="18"/>
        <v>99.98377764559562</v>
      </c>
    </row>
    <row r="164" spans="1:16" ht="31.5" customHeight="1">
      <c r="A164" s="93" t="s">
        <v>83</v>
      </c>
      <c r="B164" s="90" t="s">
        <v>84</v>
      </c>
      <c r="C164" s="21" t="s">
        <v>202</v>
      </c>
      <c r="D164" s="32" t="s">
        <v>203</v>
      </c>
      <c r="E164" s="34"/>
      <c r="F164" s="34"/>
      <c r="G164" s="34"/>
      <c r="H164" s="34">
        <v>9.1</v>
      </c>
      <c r="I164" s="34">
        <f t="shared" si="16"/>
        <v>9.1</v>
      </c>
      <c r="J164" s="34"/>
      <c r="K164" s="34"/>
      <c r="L164" s="34"/>
      <c r="M164" s="34"/>
      <c r="N164" s="34"/>
      <c r="O164" s="34">
        <f t="shared" si="17"/>
        <v>9.1</v>
      </c>
      <c r="P164" s="34"/>
    </row>
    <row r="165" spans="1:16" ht="15.75" customHeight="1" hidden="1">
      <c r="A165" s="95"/>
      <c r="B165" s="92"/>
      <c r="C165" s="21" t="s">
        <v>85</v>
      </c>
      <c r="D165" s="43" t="s">
        <v>86</v>
      </c>
      <c r="E165" s="34"/>
      <c r="F165" s="34"/>
      <c r="G165" s="34"/>
      <c r="H165" s="34"/>
      <c r="I165" s="34">
        <f t="shared" si="16"/>
        <v>0</v>
      </c>
      <c r="J165" s="34" t="e">
        <f t="shared" si="19"/>
        <v>#DIV/0!</v>
      </c>
      <c r="K165" s="34" t="e">
        <f t="shared" si="20"/>
        <v>#DIV/0!</v>
      </c>
      <c r="L165" s="34">
        <f t="shared" si="21"/>
        <v>0</v>
      </c>
      <c r="M165" s="34" t="e">
        <f t="shared" si="22"/>
        <v>#DIV/0!</v>
      </c>
      <c r="N165" s="34" t="e">
        <f t="shared" si="23"/>
        <v>#DIV/0!</v>
      </c>
      <c r="O165" s="34">
        <f t="shared" si="17"/>
        <v>0</v>
      </c>
      <c r="P165" s="34" t="e">
        <f t="shared" si="18"/>
        <v>#DIV/0!</v>
      </c>
    </row>
    <row r="166" spans="1:16" ht="15">
      <c r="A166" s="95"/>
      <c r="B166" s="92"/>
      <c r="C166" s="21" t="s">
        <v>21</v>
      </c>
      <c r="D166" s="43" t="s">
        <v>22</v>
      </c>
      <c r="E166" s="34">
        <f>E168+E167</f>
        <v>100.1</v>
      </c>
      <c r="F166" s="34">
        <f>F168+F167</f>
        <v>51.4</v>
      </c>
      <c r="G166" s="34">
        <f>G168+G167</f>
        <v>13</v>
      </c>
      <c r="H166" s="34">
        <f>H168+H167</f>
        <v>109.7</v>
      </c>
      <c r="I166" s="34">
        <f t="shared" si="16"/>
        <v>96.7</v>
      </c>
      <c r="J166" s="34">
        <f t="shared" si="19"/>
        <v>843.8461538461538</v>
      </c>
      <c r="K166" s="34">
        <f t="shared" si="20"/>
        <v>213.42412451361866</v>
      </c>
      <c r="L166" s="34">
        <f t="shared" si="21"/>
        <v>9.600000000000009</v>
      </c>
      <c r="M166" s="34">
        <f t="shared" si="22"/>
        <v>109.59040959040959</v>
      </c>
      <c r="N166" s="34">
        <f t="shared" si="23"/>
        <v>213.42412451361866</v>
      </c>
      <c r="O166" s="34">
        <f t="shared" si="17"/>
        <v>9.600000000000009</v>
      </c>
      <c r="P166" s="34">
        <f t="shared" si="18"/>
        <v>109.59040959040959</v>
      </c>
    </row>
    <row r="167" spans="1:16" ht="47.25" customHeight="1" hidden="1">
      <c r="A167" s="95"/>
      <c r="B167" s="92"/>
      <c r="C167" s="20" t="s">
        <v>206</v>
      </c>
      <c r="D167" s="44" t="s">
        <v>207</v>
      </c>
      <c r="E167" s="34"/>
      <c r="F167" s="34"/>
      <c r="G167" s="34"/>
      <c r="H167" s="34"/>
      <c r="I167" s="34">
        <f t="shared" si="16"/>
        <v>0</v>
      </c>
      <c r="J167" s="34" t="e">
        <f t="shared" si="19"/>
        <v>#DIV/0!</v>
      </c>
      <c r="K167" s="34" t="e">
        <f t="shared" si="20"/>
        <v>#DIV/0!</v>
      </c>
      <c r="L167" s="34">
        <f t="shared" si="21"/>
        <v>0</v>
      </c>
      <c r="M167" s="34" t="e">
        <f t="shared" si="22"/>
        <v>#DIV/0!</v>
      </c>
      <c r="N167" s="34" t="e">
        <f t="shared" si="23"/>
        <v>#DIV/0!</v>
      </c>
      <c r="O167" s="34">
        <f t="shared" si="17"/>
        <v>0</v>
      </c>
      <c r="P167" s="34" t="e">
        <f t="shared" si="18"/>
        <v>#DIV/0!</v>
      </c>
    </row>
    <row r="168" spans="1:16" ht="47.25" customHeight="1" hidden="1">
      <c r="A168" s="95"/>
      <c r="B168" s="92"/>
      <c r="C168" s="20" t="s">
        <v>23</v>
      </c>
      <c r="D168" s="44" t="s">
        <v>24</v>
      </c>
      <c r="E168" s="34">
        <v>100.1</v>
      </c>
      <c r="F168" s="34">
        <v>51.4</v>
      </c>
      <c r="G168" s="34">
        <v>13</v>
      </c>
      <c r="H168" s="34">
        <v>109.7</v>
      </c>
      <c r="I168" s="34">
        <f t="shared" si="16"/>
        <v>96.7</v>
      </c>
      <c r="J168" s="34">
        <f t="shared" si="19"/>
        <v>843.8461538461538</v>
      </c>
      <c r="K168" s="34">
        <f t="shared" si="20"/>
        <v>213.42412451361866</v>
      </c>
      <c r="L168" s="34">
        <f t="shared" si="21"/>
        <v>9.600000000000009</v>
      </c>
      <c r="M168" s="34">
        <f t="shared" si="22"/>
        <v>109.59040959040959</v>
      </c>
      <c r="N168" s="34">
        <f t="shared" si="23"/>
        <v>213.42412451361866</v>
      </c>
      <c r="O168" s="34">
        <f t="shared" si="17"/>
        <v>9.600000000000009</v>
      </c>
      <c r="P168" s="34">
        <f t="shared" si="18"/>
        <v>109.59040959040959</v>
      </c>
    </row>
    <row r="169" spans="1:16" ht="15.75" customHeight="1">
      <c r="A169" s="95"/>
      <c r="B169" s="92"/>
      <c r="C169" s="21" t="s">
        <v>25</v>
      </c>
      <c r="D169" s="43" t="s">
        <v>26</v>
      </c>
      <c r="E169" s="34">
        <v>0.9</v>
      </c>
      <c r="F169" s="34"/>
      <c r="G169" s="34"/>
      <c r="H169" s="34">
        <v>0.2</v>
      </c>
      <c r="I169" s="34">
        <f t="shared" si="16"/>
        <v>0.2</v>
      </c>
      <c r="J169" s="34"/>
      <c r="K169" s="34"/>
      <c r="L169" s="34"/>
      <c r="M169" s="34"/>
      <c r="N169" s="34"/>
      <c r="O169" s="34">
        <f t="shared" si="17"/>
        <v>-0.7</v>
      </c>
      <c r="P169" s="34">
        <f t="shared" si="18"/>
        <v>22.222222222222225</v>
      </c>
    </row>
    <row r="170" spans="1:16" ht="15" hidden="1">
      <c r="A170" s="95"/>
      <c r="B170" s="92"/>
      <c r="C170" s="21" t="s">
        <v>27</v>
      </c>
      <c r="D170" s="43" t="s">
        <v>28</v>
      </c>
      <c r="E170" s="34"/>
      <c r="F170" s="34"/>
      <c r="G170" s="34"/>
      <c r="H170" s="34"/>
      <c r="I170" s="34">
        <f t="shared" si="16"/>
        <v>0</v>
      </c>
      <c r="J170" s="34" t="e">
        <f t="shared" si="19"/>
        <v>#DIV/0!</v>
      </c>
      <c r="K170" s="34" t="e">
        <f t="shared" si="20"/>
        <v>#DIV/0!</v>
      </c>
      <c r="L170" s="34">
        <f t="shared" si="21"/>
        <v>0</v>
      </c>
      <c r="M170" s="34" t="e">
        <f t="shared" si="22"/>
        <v>#DIV/0!</v>
      </c>
      <c r="N170" s="34" t="e">
        <f t="shared" si="23"/>
        <v>#DIV/0!</v>
      </c>
      <c r="O170" s="34">
        <f t="shared" si="17"/>
        <v>0</v>
      </c>
      <c r="P170" s="34" t="e">
        <f t="shared" si="18"/>
        <v>#DIV/0!</v>
      </c>
    </row>
    <row r="171" spans="1:16" ht="15.75" customHeight="1" hidden="1">
      <c r="A171" s="95"/>
      <c r="B171" s="92"/>
      <c r="C171" s="21" t="s">
        <v>30</v>
      </c>
      <c r="D171" s="43" t="s">
        <v>31</v>
      </c>
      <c r="E171" s="34"/>
      <c r="F171" s="34"/>
      <c r="G171" s="34"/>
      <c r="H171" s="34"/>
      <c r="I171" s="34">
        <f t="shared" si="16"/>
        <v>0</v>
      </c>
      <c r="J171" s="34" t="e">
        <f t="shared" si="19"/>
        <v>#DIV/0!</v>
      </c>
      <c r="K171" s="34" t="e">
        <f t="shared" si="20"/>
        <v>#DIV/0!</v>
      </c>
      <c r="L171" s="34">
        <f t="shared" si="21"/>
        <v>0</v>
      </c>
      <c r="M171" s="34" t="e">
        <f t="shared" si="22"/>
        <v>#DIV/0!</v>
      </c>
      <c r="N171" s="34" t="e">
        <f t="shared" si="23"/>
        <v>#DIV/0!</v>
      </c>
      <c r="O171" s="34">
        <f t="shared" si="17"/>
        <v>0</v>
      </c>
      <c r="P171" s="34" t="e">
        <f t="shared" si="18"/>
        <v>#DIV/0!</v>
      </c>
    </row>
    <row r="172" spans="1:16" ht="15">
      <c r="A172" s="95"/>
      <c r="B172" s="92"/>
      <c r="C172" s="21" t="s">
        <v>32</v>
      </c>
      <c r="D172" s="43" t="s">
        <v>78</v>
      </c>
      <c r="E172" s="34">
        <v>2811.7</v>
      </c>
      <c r="F172" s="34">
        <v>6340</v>
      </c>
      <c r="G172" s="34">
        <v>1997.4</v>
      </c>
      <c r="H172" s="34">
        <v>3119.1</v>
      </c>
      <c r="I172" s="34">
        <f t="shared" si="16"/>
        <v>1121.6999999999998</v>
      </c>
      <c r="J172" s="34">
        <f t="shared" si="19"/>
        <v>156.15800540702912</v>
      </c>
      <c r="K172" s="34">
        <f t="shared" si="20"/>
        <v>49.19716088328075</v>
      </c>
      <c r="L172" s="34">
        <f t="shared" si="21"/>
        <v>307.4000000000001</v>
      </c>
      <c r="M172" s="34">
        <f t="shared" si="22"/>
        <v>110.93288757691077</v>
      </c>
      <c r="N172" s="34">
        <f t="shared" si="23"/>
        <v>49.19716088328075</v>
      </c>
      <c r="O172" s="34">
        <f t="shared" si="17"/>
        <v>307.4000000000001</v>
      </c>
      <c r="P172" s="34">
        <f t="shared" si="18"/>
        <v>110.93288757691077</v>
      </c>
    </row>
    <row r="173" spans="1:16" ht="15.75" customHeight="1" hidden="1">
      <c r="A173" s="95"/>
      <c r="B173" s="92"/>
      <c r="C173" s="21" t="s">
        <v>49</v>
      </c>
      <c r="D173" s="44" t="s">
        <v>50</v>
      </c>
      <c r="E173" s="34"/>
      <c r="F173" s="34"/>
      <c r="G173" s="34"/>
      <c r="H173" s="34"/>
      <c r="I173" s="34">
        <f t="shared" si="16"/>
        <v>0</v>
      </c>
      <c r="J173" s="34" t="e">
        <f t="shared" si="19"/>
        <v>#DIV/0!</v>
      </c>
      <c r="K173" s="34" t="e">
        <f t="shared" si="20"/>
        <v>#DIV/0!</v>
      </c>
      <c r="L173" s="34">
        <f t="shared" si="21"/>
        <v>0</v>
      </c>
      <c r="M173" s="34" t="e">
        <f t="shared" si="22"/>
        <v>#DIV/0!</v>
      </c>
      <c r="N173" s="34" t="e">
        <f t="shared" si="23"/>
        <v>#DIV/0!</v>
      </c>
      <c r="O173" s="34">
        <f t="shared" si="17"/>
        <v>0</v>
      </c>
      <c r="P173" s="34" t="e">
        <f t="shared" si="18"/>
        <v>#DIV/0!</v>
      </c>
    </row>
    <row r="174" spans="1:16" ht="15">
      <c r="A174" s="95"/>
      <c r="B174" s="92"/>
      <c r="C174" s="21" t="s">
        <v>34</v>
      </c>
      <c r="D174" s="43" t="s">
        <v>29</v>
      </c>
      <c r="E174" s="34">
        <v>-44.6</v>
      </c>
      <c r="F174" s="34"/>
      <c r="G174" s="34"/>
      <c r="H174" s="34">
        <v>-9.5</v>
      </c>
      <c r="I174" s="34">
        <f t="shared" si="16"/>
        <v>-9.5</v>
      </c>
      <c r="J174" s="34"/>
      <c r="K174" s="34"/>
      <c r="L174" s="34"/>
      <c r="M174" s="34"/>
      <c r="N174" s="34"/>
      <c r="O174" s="34">
        <f t="shared" si="17"/>
        <v>35.1</v>
      </c>
      <c r="P174" s="34">
        <f t="shared" si="18"/>
        <v>21.300448430493272</v>
      </c>
    </row>
    <row r="175" spans="1:16" s="5" customFormat="1" ht="30.75">
      <c r="A175" s="95"/>
      <c r="B175" s="92"/>
      <c r="C175" s="23"/>
      <c r="D175" s="3" t="s">
        <v>39</v>
      </c>
      <c r="E175" s="4">
        <f>E176-E174</f>
        <v>2912.7</v>
      </c>
      <c r="F175" s="4">
        <f>F176-F174</f>
        <v>6391.4</v>
      </c>
      <c r="G175" s="4">
        <f>G176-G174</f>
        <v>2010.4</v>
      </c>
      <c r="H175" s="4">
        <f>H176-H174</f>
        <v>3238.1</v>
      </c>
      <c r="I175" s="4">
        <f t="shared" si="16"/>
        <v>1227.6999999999998</v>
      </c>
      <c r="J175" s="4">
        <f t="shared" si="19"/>
        <v>161.06744926382808</v>
      </c>
      <c r="K175" s="4">
        <f t="shared" si="20"/>
        <v>50.66339143223707</v>
      </c>
      <c r="L175" s="4">
        <f t="shared" si="21"/>
        <v>325.4000000000001</v>
      </c>
      <c r="M175" s="4">
        <f t="shared" si="22"/>
        <v>111.1717650290109</v>
      </c>
      <c r="N175" s="4">
        <f t="shared" si="23"/>
        <v>50.66339143223707</v>
      </c>
      <c r="O175" s="4">
        <f t="shared" si="17"/>
        <v>325.4000000000001</v>
      </c>
      <c r="P175" s="4">
        <f t="shared" si="18"/>
        <v>111.1717650290109</v>
      </c>
    </row>
    <row r="176" spans="1:16" s="5" customFormat="1" ht="15.75">
      <c r="A176" s="94"/>
      <c r="B176" s="91"/>
      <c r="C176" s="29"/>
      <c r="D176" s="3" t="s">
        <v>57</v>
      </c>
      <c r="E176" s="6">
        <f>SUM(E164:E166,E169:E174)</f>
        <v>2868.1</v>
      </c>
      <c r="F176" s="6">
        <f>SUM(F164:F166,F169:F174)</f>
        <v>6391.4</v>
      </c>
      <c r="G176" s="6">
        <f>SUM(G164:G166,G169:G174)</f>
        <v>2010.4</v>
      </c>
      <c r="H176" s="6">
        <f>SUM(H164:H166,H169:H174)</f>
        <v>3228.6</v>
      </c>
      <c r="I176" s="6">
        <f t="shared" si="16"/>
        <v>1218.1999999999998</v>
      </c>
      <c r="J176" s="6">
        <f t="shared" si="19"/>
        <v>160.59490648627138</v>
      </c>
      <c r="K176" s="6">
        <f t="shared" si="20"/>
        <v>50.51475420095753</v>
      </c>
      <c r="L176" s="6">
        <f t="shared" si="21"/>
        <v>360.5</v>
      </c>
      <c r="M176" s="6">
        <f t="shared" si="22"/>
        <v>112.56929674697535</v>
      </c>
      <c r="N176" s="6">
        <f t="shared" si="23"/>
        <v>50.51475420095753</v>
      </c>
      <c r="O176" s="6">
        <f t="shared" si="17"/>
        <v>360.5</v>
      </c>
      <c r="P176" s="6">
        <f t="shared" si="18"/>
        <v>112.56929674697535</v>
      </c>
    </row>
    <row r="177" spans="1:16" ht="31.5" customHeight="1">
      <c r="A177" s="93" t="s">
        <v>87</v>
      </c>
      <c r="B177" s="90" t="s">
        <v>88</v>
      </c>
      <c r="C177" s="21" t="s">
        <v>202</v>
      </c>
      <c r="D177" s="32" t="s">
        <v>203</v>
      </c>
      <c r="E177" s="34">
        <v>18.8</v>
      </c>
      <c r="F177" s="34"/>
      <c r="G177" s="34"/>
      <c r="H177" s="34">
        <v>131.6</v>
      </c>
      <c r="I177" s="34">
        <f t="shared" si="16"/>
        <v>131.6</v>
      </c>
      <c r="J177" s="34"/>
      <c r="K177" s="34"/>
      <c r="L177" s="34"/>
      <c r="M177" s="34"/>
      <c r="N177" s="34"/>
      <c r="O177" s="34">
        <f t="shared" si="17"/>
        <v>112.8</v>
      </c>
      <c r="P177" s="34">
        <f t="shared" si="18"/>
        <v>699.9999999999999</v>
      </c>
    </row>
    <row r="178" spans="1:16" ht="15.75" customHeight="1" hidden="1">
      <c r="A178" s="95"/>
      <c r="B178" s="92"/>
      <c r="C178" s="21" t="s">
        <v>85</v>
      </c>
      <c r="D178" s="43" t="s">
        <v>86</v>
      </c>
      <c r="E178" s="34"/>
      <c r="F178" s="34"/>
      <c r="G178" s="34"/>
      <c r="H178" s="34"/>
      <c r="I178" s="34">
        <f t="shared" si="16"/>
        <v>0</v>
      </c>
      <c r="J178" s="34" t="e">
        <f t="shared" si="19"/>
        <v>#DIV/0!</v>
      </c>
      <c r="K178" s="34" t="e">
        <f t="shared" si="20"/>
        <v>#DIV/0!</v>
      </c>
      <c r="L178" s="34">
        <f t="shared" si="21"/>
        <v>0</v>
      </c>
      <c r="M178" s="34" t="e">
        <f t="shared" si="22"/>
        <v>#DIV/0!</v>
      </c>
      <c r="N178" s="34" t="e">
        <f t="shared" si="23"/>
        <v>#DIV/0!</v>
      </c>
      <c r="O178" s="34">
        <f t="shared" si="17"/>
        <v>0</v>
      </c>
      <c r="P178" s="34" t="e">
        <f t="shared" si="18"/>
        <v>#DIV/0!</v>
      </c>
    </row>
    <row r="179" spans="1:16" ht="15">
      <c r="A179" s="95"/>
      <c r="B179" s="92"/>
      <c r="C179" s="21" t="s">
        <v>21</v>
      </c>
      <c r="D179" s="43" t="s">
        <v>22</v>
      </c>
      <c r="E179" s="34">
        <f>E180</f>
        <v>178.2</v>
      </c>
      <c r="F179" s="34">
        <f>F180</f>
        <v>54.7</v>
      </c>
      <c r="G179" s="34">
        <f>G180</f>
        <v>11</v>
      </c>
      <c r="H179" s="34">
        <f>H180</f>
        <v>42.3</v>
      </c>
      <c r="I179" s="34">
        <f t="shared" si="16"/>
        <v>31.299999999999997</v>
      </c>
      <c r="J179" s="34">
        <f t="shared" si="19"/>
        <v>384.5454545454545</v>
      </c>
      <c r="K179" s="34">
        <f t="shared" si="20"/>
        <v>77.33089579524679</v>
      </c>
      <c r="L179" s="34">
        <f t="shared" si="21"/>
        <v>-135.89999999999998</v>
      </c>
      <c r="M179" s="34">
        <f t="shared" si="22"/>
        <v>23.737373737373737</v>
      </c>
      <c r="N179" s="34">
        <f t="shared" si="23"/>
        <v>77.33089579524679</v>
      </c>
      <c r="O179" s="34">
        <f t="shared" si="17"/>
        <v>-135.89999999999998</v>
      </c>
      <c r="P179" s="34">
        <f t="shared" si="18"/>
        <v>23.737373737373737</v>
      </c>
    </row>
    <row r="180" spans="1:16" ht="47.25" customHeight="1" hidden="1">
      <c r="A180" s="95"/>
      <c r="B180" s="92"/>
      <c r="C180" s="20" t="s">
        <v>23</v>
      </c>
      <c r="D180" s="44" t="s">
        <v>24</v>
      </c>
      <c r="E180" s="34">
        <v>178.2</v>
      </c>
      <c r="F180" s="34">
        <v>54.7</v>
      </c>
      <c r="G180" s="34">
        <v>11</v>
      </c>
      <c r="H180" s="34">
        <v>42.3</v>
      </c>
      <c r="I180" s="34">
        <f t="shared" si="16"/>
        <v>31.299999999999997</v>
      </c>
      <c r="J180" s="34">
        <f t="shared" si="19"/>
        <v>384.5454545454545</v>
      </c>
      <c r="K180" s="34">
        <f t="shared" si="20"/>
        <v>77.33089579524679</v>
      </c>
      <c r="L180" s="34">
        <f t="shared" si="21"/>
        <v>-135.89999999999998</v>
      </c>
      <c r="M180" s="34">
        <f t="shared" si="22"/>
        <v>23.737373737373737</v>
      </c>
      <c r="N180" s="34">
        <f t="shared" si="23"/>
        <v>77.33089579524679</v>
      </c>
      <c r="O180" s="34">
        <f t="shared" si="17"/>
        <v>-135.89999999999998</v>
      </c>
      <c r="P180" s="34">
        <f t="shared" si="18"/>
        <v>23.737373737373737</v>
      </c>
    </row>
    <row r="181" spans="1:16" ht="15.75" customHeight="1">
      <c r="A181" s="95"/>
      <c r="B181" s="92"/>
      <c r="C181" s="21" t="s">
        <v>25</v>
      </c>
      <c r="D181" s="43" t="s">
        <v>26</v>
      </c>
      <c r="E181" s="34">
        <v>0.3</v>
      </c>
      <c r="F181" s="34"/>
      <c r="G181" s="34"/>
      <c r="H181" s="34">
        <v>25.3</v>
      </c>
      <c r="I181" s="34">
        <f t="shared" si="16"/>
        <v>25.3</v>
      </c>
      <c r="J181" s="34"/>
      <c r="K181" s="34"/>
      <c r="L181" s="34"/>
      <c r="M181" s="34"/>
      <c r="N181" s="34"/>
      <c r="O181" s="34">
        <f t="shared" si="17"/>
        <v>25</v>
      </c>
      <c r="P181" s="34">
        <f t="shared" si="18"/>
        <v>8433.333333333334</v>
      </c>
    </row>
    <row r="182" spans="1:16" ht="15" hidden="1">
      <c r="A182" s="95"/>
      <c r="B182" s="92"/>
      <c r="C182" s="21" t="s">
        <v>27</v>
      </c>
      <c r="D182" s="43" t="s">
        <v>28</v>
      </c>
      <c r="E182" s="34"/>
      <c r="F182" s="34"/>
      <c r="G182" s="34"/>
      <c r="H182" s="34"/>
      <c r="I182" s="34">
        <f t="shared" si="16"/>
        <v>0</v>
      </c>
      <c r="J182" s="34" t="e">
        <f t="shared" si="19"/>
        <v>#DIV/0!</v>
      </c>
      <c r="K182" s="34" t="e">
        <f t="shared" si="20"/>
        <v>#DIV/0!</v>
      </c>
      <c r="L182" s="34">
        <f t="shared" si="21"/>
        <v>0</v>
      </c>
      <c r="M182" s="34" t="e">
        <f t="shared" si="22"/>
        <v>#DIV/0!</v>
      </c>
      <c r="N182" s="34" t="e">
        <f t="shared" si="23"/>
        <v>#DIV/0!</v>
      </c>
      <c r="O182" s="34">
        <f t="shared" si="17"/>
        <v>0</v>
      </c>
      <c r="P182" s="34" t="e">
        <f t="shared" si="18"/>
        <v>#DIV/0!</v>
      </c>
    </row>
    <row r="183" spans="1:16" ht="15.75" customHeight="1" hidden="1">
      <c r="A183" s="95"/>
      <c r="B183" s="92"/>
      <c r="C183" s="21" t="s">
        <v>30</v>
      </c>
      <c r="D183" s="43" t="s">
        <v>31</v>
      </c>
      <c r="E183" s="34"/>
      <c r="F183" s="34"/>
      <c r="G183" s="34"/>
      <c r="H183" s="34"/>
      <c r="I183" s="34">
        <f t="shared" si="16"/>
        <v>0</v>
      </c>
      <c r="J183" s="34" t="e">
        <f t="shared" si="19"/>
        <v>#DIV/0!</v>
      </c>
      <c r="K183" s="34" t="e">
        <f t="shared" si="20"/>
        <v>#DIV/0!</v>
      </c>
      <c r="L183" s="34">
        <f t="shared" si="21"/>
        <v>0</v>
      </c>
      <c r="M183" s="34" t="e">
        <f t="shared" si="22"/>
        <v>#DIV/0!</v>
      </c>
      <c r="N183" s="34" t="e">
        <f t="shared" si="23"/>
        <v>#DIV/0!</v>
      </c>
      <c r="O183" s="34">
        <f t="shared" si="17"/>
        <v>0</v>
      </c>
      <c r="P183" s="34" t="e">
        <f t="shared" si="18"/>
        <v>#DIV/0!</v>
      </c>
    </row>
    <row r="184" spans="1:16" ht="15">
      <c r="A184" s="95"/>
      <c r="B184" s="92"/>
      <c r="C184" s="21" t="s">
        <v>32</v>
      </c>
      <c r="D184" s="43" t="s">
        <v>78</v>
      </c>
      <c r="E184" s="34">
        <v>2951.7</v>
      </c>
      <c r="F184" s="34">
        <v>6340</v>
      </c>
      <c r="G184" s="34">
        <v>2022.3</v>
      </c>
      <c r="H184" s="34">
        <v>3112.6</v>
      </c>
      <c r="I184" s="34">
        <f t="shared" si="16"/>
        <v>1090.3</v>
      </c>
      <c r="J184" s="34">
        <f t="shared" si="19"/>
        <v>153.91386045591653</v>
      </c>
      <c r="K184" s="34">
        <f t="shared" si="20"/>
        <v>49.094637223974765</v>
      </c>
      <c r="L184" s="34">
        <f t="shared" si="21"/>
        <v>160.9000000000001</v>
      </c>
      <c r="M184" s="34">
        <f t="shared" si="22"/>
        <v>105.45109597858861</v>
      </c>
      <c r="N184" s="34">
        <f t="shared" si="23"/>
        <v>49.094637223974765</v>
      </c>
      <c r="O184" s="34">
        <f t="shared" si="17"/>
        <v>160.9000000000001</v>
      </c>
      <c r="P184" s="34">
        <f t="shared" si="18"/>
        <v>105.45109597858861</v>
      </c>
    </row>
    <row r="185" spans="1:16" ht="15.75" customHeight="1" hidden="1">
      <c r="A185" s="95"/>
      <c r="B185" s="92"/>
      <c r="C185" s="21" t="s">
        <v>49</v>
      </c>
      <c r="D185" s="44" t="s">
        <v>50</v>
      </c>
      <c r="E185" s="34"/>
      <c r="F185" s="34"/>
      <c r="G185" s="34"/>
      <c r="H185" s="34"/>
      <c r="I185" s="34">
        <f t="shared" si="16"/>
        <v>0</v>
      </c>
      <c r="J185" s="34" t="e">
        <f t="shared" si="19"/>
        <v>#DIV/0!</v>
      </c>
      <c r="K185" s="34" t="e">
        <f t="shared" si="20"/>
        <v>#DIV/0!</v>
      </c>
      <c r="L185" s="34">
        <f t="shared" si="21"/>
        <v>0</v>
      </c>
      <c r="M185" s="34" t="e">
        <f t="shared" si="22"/>
        <v>#DIV/0!</v>
      </c>
      <c r="N185" s="34" t="e">
        <f t="shared" si="23"/>
        <v>#DIV/0!</v>
      </c>
      <c r="O185" s="34">
        <f t="shared" si="17"/>
        <v>0</v>
      </c>
      <c r="P185" s="34" t="e">
        <f t="shared" si="18"/>
        <v>#DIV/0!</v>
      </c>
    </row>
    <row r="186" spans="1:16" ht="15">
      <c r="A186" s="95"/>
      <c r="B186" s="92"/>
      <c r="C186" s="21" t="s">
        <v>34</v>
      </c>
      <c r="D186" s="43" t="s">
        <v>29</v>
      </c>
      <c r="E186" s="34">
        <v>-4</v>
      </c>
      <c r="F186" s="34"/>
      <c r="G186" s="34"/>
      <c r="H186" s="34">
        <v>-33.9</v>
      </c>
      <c r="I186" s="34">
        <f t="shared" si="16"/>
        <v>-33.9</v>
      </c>
      <c r="J186" s="34"/>
      <c r="K186" s="34"/>
      <c r="L186" s="34"/>
      <c r="M186" s="34"/>
      <c r="N186" s="34"/>
      <c r="O186" s="34">
        <f t="shared" si="17"/>
        <v>-29.9</v>
      </c>
      <c r="P186" s="34">
        <f t="shared" si="18"/>
        <v>847.5</v>
      </c>
    </row>
    <row r="187" spans="1:16" s="5" customFormat="1" ht="30.75">
      <c r="A187" s="95"/>
      <c r="B187" s="92"/>
      <c r="C187" s="23"/>
      <c r="D187" s="3" t="s">
        <v>39</v>
      </c>
      <c r="E187" s="4">
        <f>E188-E186</f>
        <v>3149</v>
      </c>
      <c r="F187" s="4">
        <f>F188-F186</f>
        <v>6394.7</v>
      </c>
      <c r="G187" s="4">
        <f>G188-G186</f>
        <v>2033.3</v>
      </c>
      <c r="H187" s="4">
        <f>H188-H186</f>
        <v>3311.7999999999997</v>
      </c>
      <c r="I187" s="4">
        <f t="shared" si="16"/>
        <v>1278.4999999999998</v>
      </c>
      <c r="J187" s="4">
        <f t="shared" si="19"/>
        <v>162.87807996852405</v>
      </c>
      <c r="K187" s="4">
        <f t="shared" si="20"/>
        <v>51.789763397813815</v>
      </c>
      <c r="L187" s="4">
        <f t="shared" si="21"/>
        <v>162.79999999999973</v>
      </c>
      <c r="M187" s="4">
        <f t="shared" si="22"/>
        <v>105.16989520482691</v>
      </c>
      <c r="N187" s="4">
        <f t="shared" si="23"/>
        <v>51.789763397813815</v>
      </c>
      <c r="O187" s="4">
        <f t="shared" si="17"/>
        <v>162.79999999999973</v>
      </c>
      <c r="P187" s="4">
        <f t="shared" si="18"/>
        <v>105.16989520482691</v>
      </c>
    </row>
    <row r="188" spans="1:16" s="5" customFormat="1" ht="15.75">
      <c r="A188" s="94"/>
      <c r="B188" s="91"/>
      <c r="C188" s="29"/>
      <c r="D188" s="3" t="s">
        <v>57</v>
      </c>
      <c r="E188" s="6">
        <f>SUM(E177:E179,E181:E186)</f>
        <v>3145</v>
      </c>
      <c r="F188" s="6">
        <f>SUM(F177:F179,F181:F186)</f>
        <v>6394.7</v>
      </c>
      <c r="G188" s="6">
        <f>SUM(G177:G179,G181:G186)</f>
        <v>2033.3</v>
      </c>
      <c r="H188" s="6">
        <f>SUM(H177:H179,H181:H186)</f>
        <v>3277.8999999999996</v>
      </c>
      <c r="I188" s="6">
        <f t="shared" si="16"/>
        <v>1244.5999999999997</v>
      </c>
      <c r="J188" s="6">
        <f t="shared" si="19"/>
        <v>161.21083952195937</v>
      </c>
      <c r="K188" s="6">
        <f t="shared" si="20"/>
        <v>51.259636886796876</v>
      </c>
      <c r="L188" s="6">
        <f t="shared" si="21"/>
        <v>132.89999999999964</v>
      </c>
      <c r="M188" s="6">
        <f t="shared" si="22"/>
        <v>104.22575516693162</v>
      </c>
      <c r="N188" s="6">
        <f t="shared" si="23"/>
        <v>51.259636886796876</v>
      </c>
      <c r="O188" s="6">
        <f t="shared" si="17"/>
        <v>132.89999999999964</v>
      </c>
      <c r="P188" s="6">
        <f t="shared" si="18"/>
        <v>104.22575516693162</v>
      </c>
    </row>
    <row r="189" spans="1:16" ht="31.5" customHeight="1">
      <c r="A189" s="93" t="s">
        <v>89</v>
      </c>
      <c r="B189" s="90" t="s">
        <v>90</v>
      </c>
      <c r="C189" s="21" t="s">
        <v>202</v>
      </c>
      <c r="D189" s="32" t="s">
        <v>203</v>
      </c>
      <c r="E189" s="34">
        <v>5.9</v>
      </c>
      <c r="F189" s="34"/>
      <c r="G189" s="34"/>
      <c r="H189" s="34">
        <v>33.5</v>
      </c>
      <c r="I189" s="34">
        <f t="shared" si="16"/>
        <v>33.5</v>
      </c>
      <c r="J189" s="34"/>
      <c r="K189" s="34"/>
      <c r="L189" s="34"/>
      <c r="M189" s="34"/>
      <c r="N189" s="34"/>
      <c r="O189" s="34">
        <f t="shared" si="17"/>
        <v>27.6</v>
      </c>
      <c r="P189" s="34">
        <f t="shared" si="18"/>
        <v>567.7966101694915</v>
      </c>
    </row>
    <row r="190" spans="1:16" ht="15.75" customHeight="1" hidden="1">
      <c r="A190" s="95"/>
      <c r="B190" s="92"/>
      <c r="C190" s="21" t="s">
        <v>85</v>
      </c>
      <c r="D190" s="43" t="s">
        <v>86</v>
      </c>
      <c r="E190" s="34"/>
      <c r="F190" s="34"/>
      <c r="G190" s="34"/>
      <c r="H190" s="34"/>
      <c r="I190" s="34">
        <f t="shared" si="16"/>
        <v>0</v>
      </c>
      <c r="J190" s="34" t="e">
        <f t="shared" si="19"/>
        <v>#DIV/0!</v>
      </c>
      <c r="K190" s="34" t="e">
        <f t="shared" si="20"/>
        <v>#DIV/0!</v>
      </c>
      <c r="L190" s="34">
        <f t="shared" si="21"/>
        <v>0</v>
      </c>
      <c r="M190" s="34" t="e">
        <f t="shared" si="22"/>
        <v>#DIV/0!</v>
      </c>
      <c r="N190" s="34" t="e">
        <f t="shared" si="23"/>
        <v>#DIV/0!</v>
      </c>
      <c r="O190" s="34">
        <f t="shared" si="17"/>
        <v>0</v>
      </c>
      <c r="P190" s="34" t="e">
        <f t="shared" si="18"/>
        <v>#DIV/0!</v>
      </c>
    </row>
    <row r="191" spans="1:16" ht="15">
      <c r="A191" s="95"/>
      <c r="B191" s="92"/>
      <c r="C191" s="21" t="s">
        <v>21</v>
      </c>
      <c r="D191" s="43" t="s">
        <v>22</v>
      </c>
      <c r="E191" s="34">
        <f>SUM(E192:E193)</f>
        <v>12.2</v>
      </c>
      <c r="F191" s="34">
        <f>SUM(F192:F193)</f>
        <v>35</v>
      </c>
      <c r="G191" s="34">
        <f>SUM(G192:G193)</f>
        <v>9.9</v>
      </c>
      <c r="H191" s="34">
        <f>SUM(H192:H193)</f>
        <v>12.9</v>
      </c>
      <c r="I191" s="34">
        <f t="shared" si="16"/>
        <v>3</v>
      </c>
      <c r="J191" s="34">
        <f t="shared" si="19"/>
        <v>130.3030303030303</v>
      </c>
      <c r="K191" s="34">
        <f t="shared" si="20"/>
        <v>36.85714285714286</v>
      </c>
      <c r="L191" s="34">
        <f t="shared" si="21"/>
        <v>0.7000000000000011</v>
      </c>
      <c r="M191" s="34">
        <f t="shared" si="22"/>
        <v>105.7377049180328</v>
      </c>
      <c r="N191" s="34">
        <f t="shared" si="23"/>
        <v>36.85714285714286</v>
      </c>
      <c r="O191" s="34">
        <f t="shared" si="17"/>
        <v>0.7000000000000011</v>
      </c>
      <c r="P191" s="34">
        <f t="shared" si="18"/>
        <v>105.7377049180328</v>
      </c>
    </row>
    <row r="192" spans="1:16" ht="47.25" customHeight="1" hidden="1">
      <c r="A192" s="95"/>
      <c r="B192" s="92"/>
      <c r="C192" s="20" t="s">
        <v>206</v>
      </c>
      <c r="D192" s="44" t="s">
        <v>207</v>
      </c>
      <c r="E192" s="34"/>
      <c r="F192" s="34"/>
      <c r="G192" s="34"/>
      <c r="H192" s="34"/>
      <c r="I192" s="34">
        <f t="shared" si="16"/>
        <v>0</v>
      </c>
      <c r="J192" s="34" t="e">
        <f t="shared" si="19"/>
        <v>#DIV/0!</v>
      </c>
      <c r="K192" s="34" t="e">
        <f t="shared" si="20"/>
        <v>#DIV/0!</v>
      </c>
      <c r="L192" s="34">
        <f t="shared" si="21"/>
        <v>0</v>
      </c>
      <c r="M192" s="34" t="e">
        <f t="shared" si="22"/>
        <v>#DIV/0!</v>
      </c>
      <c r="N192" s="34" t="e">
        <f t="shared" si="23"/>
        <v>#DIV/0!</v>
      </c>
      <c r="O192" s="34">
        <f t="shared" si="17"/>
        <v>0</v>
      </c>
      <c r="P192" s="34" t="e">
        <f t="shared" si="18"/>
        <v>#DIV/0!</v>
      </c>
    </row>
    <row r="193" spans="1:16" ht="47.25" customHeight="1" hidden="1">
      <c r="A193" s="95"/>
      <c r="B193" s="92"/>
      <c r="C193" s="20" t="s">
        <v>23</v>
      </c>
      <c r="D193" s="44" t="s">
        <v>24</v>
      </c>
      <c r="E193" s="34">
        <v>12.2</v>
      </c>
      <c r="F193" s="34">
        <v>35</v>
      </c>
      <c r="G193" s="34">
        <v>9.9</v>
      </c>
      <c r="H193" s="34">
        <v>12.9</v>
      </c>
      <c r="I193" s="34">
        <f t="shared" si="16"/>
        <v>3</v>
      </c>
      <c r="J193" s="34">
        <f t="shared" si="19"/>
        <v>130.3030303030303</v>
      </c>
      <c r="K193" s="34">
        <f t="shared" si="20"/>
        <v>36.85714285714286</v>
      </c>
      <c r="L193" s="34">
        <f t="shared" si="21"/>
        <v>0.7000000000000011</v>
      </c>
      <c r="M193" s="34">
        <f t="shared" si="22"/>
        <v>105.7377049180328</v>
      </c>
      <c r="N193" s="34">
        <f t="shared" si="23"/>
        <v>36.85714285714286</v>
      </c>
      <c r="O193" s="34">
        <f t="shared" si="17"/>
        <v>0.7000000000000011</v>
      </c>
      <c r="P193" s="34">
        <f t="shared" si="18"/>
        <v>105.7377049180328</v>
      </c>
    </row>
    <row r="194" spans="1:16" ht="15.75" customHeight="1" hidden="1">
      <c r="A194" s="95"/>
      <c r="B194" s="92"/>
      <c r="C194" s="21" t="s">
        <v>25</v>
      </c>
      <c r="D194" s="43" t="s">
        <v>26</v>
      </c>
      <c r="E194" s="34"/>
      <c r="F194" s="34"/>
      <c r="G194" s="34"/>
      <c r="H194" s="34"/>
      <c r="I194" s="34">
        <f t="shared" si="16"/>
        <v>0</v>
      </c>
      <c r="J194" s="34" t="e">
        <f t="shared" si="19"/>
        <v>#DIV/0!</v>
      </c>
      <c r="K194" s="34" t="e">
        <f t="shared" si="20"/>
        <v>#DIV/0!</v>
      </c>
      <c r="L194" s="34">
        <f t="shared" si="21"/>
        <v>0</v>
      </c>
      <c r="M194" s="34" t="e">
        <f t="shared" si="22"/>
        <v>#DIV/0!</v>
      </c>
      <c r="N194" s="34" t="e">
        <f t="shared" si="23"/>
        <v>#DIV/0!</v>
      </c>
      <c r="O194" s="34">
        <f t="shared" si="17"/>
        <v>0</v>
      </c>
      <c r="P194" s="34" t="e">
        <f t="shared" si="18"/>
        <v>#DIV/0!</v>
      </c>
    </row>
    <row r="195" spans="1:16" ht="15" hidden="1">
      <c r="A195" s="95"/>
      <c r="B195" s="92"/>
      <c r="C195" s="21" t="s">
        <v>27</v>
      </c>
      <c r="D195" s="43" t="s">
        <v>28</v>
      </c>
      <c r="E195" s="34"/>
      <c r="F195" s="34"/>
      <c r="G195" s="34"/>
      <c r="H195" s="34"/>
      <c r="I195" s="34">
        <f t="shared" si="16"/>
        <v>0</v>
      </c>
      <c r="J195" s="34" t="e">
        <f t="shared" si="19"/>
        <v>#DIV/0!</v>
      </c>
      <c r="K195" s="34" t="e">
        <f t="shared" si="20"/>
        <v>#DIV/0!</v>
      </c>
      <c r="L195" s="34">
        <f t="shared" si="21"/>
        <v>0</v>
      </c>
      <c r="M195" s="34" t="e">
        <f t="shared" si="22"/>
        <v>#DIV/0!</v>
      </c>
      <c r="N195" s="34" t="e">
        <f t="shared" si="23"/>
        <v>#DIV/0!</v>
      </c>
      <c r="O195" s="34">
        <f t="shared" si="17"/>
        <v>0</v>
      </c>
      <c r="P195" s="34" t="e">
        <f t="shared" si="18"/>
        <v>#DIV/0!</v>
      </c>
    </row>
    <row r="196" spans="1:16" ht="15.75" customHeight="1" hidden="1">
      <c r="A196" s="95"/>
      <c r="B196" s="92"/>
      <c r="C196" s="21" t="s">
        <v>30</v>
      </c>
      <c r="D196" s="43" t="s">
        <v>31</v>
      </c>
      <c r="E196" s="34"/>
      <c r="F196" s="34"/>
      <c r="G196" s="34"/>
      <c r="H196" s="34"/>
      <c r="I196" s="34">
        <f t="shared" si="16"/>
        <v>0</v>
      </c>
      <c r="J196" s="34" t="e">
        <f t="shared" si="19"/>
        <v>#DIV/0!</v>
      </c>
      <c r="K196" s="34" t="e">
        <f t="shared" si="20"/>
        <v>#DIV/0!</v>
      </c>
      <c r="L196" s="34">
        <f t="shared" si="21"/>
        <v>0</v>
      </c>
      <c r="M196" s="34" t="e">
        <f t="shared" si="22"/>
        <v>#DIV/0!</v>
      </c>
      <c r="N196" s="34" t="e">
        <f t="shared" si="23"/>
        <v>#DIV/0!</v>
      </c>
      <c r="O196" s="34">
        <f t="shared" si="17"/>
        <v>0</v>
      </c>
      <c r="P196" s="34" t="e">
        <f t="shared" si="18"/>
        <v>#DIV/0!</v>
      </c>
    </row>
    <row r="197" spans="1:16" ht="15">
      <c r="A197" s="95"/>
      <c r="B197" s="92"/>
      <c r="C197" s="21" t="s">
        <v>32</v>
      </c>
      <c r="D197" s="43" t="s">
        <v>78</v>
      </c>
      <c r="E197" s="34">
        <v>2046.6</v>
      </c>
      <c r="F197" s="34">
        <v>5024</v>
      </c>
      <c r="G197" s="34">
        <v>1392.4</v>
      </c>
      <c r="H197" s="34">
        <v>2343.1</v>
      </c>
      <c r="I197" s="34">
        <f t="shared" si="16"/>
        <v>950.6999999999998</v>
      </c>
      <c r="J197" s="34">
        <f t="shared" si="19"/>
        <v>168.27779373743175</v>
      </c>
      <c r="K197" s="34">
        <f t="shared" si="20"/>
        <v>46.63813694267516</v>
      </c>
      <c r="L197" s="34">
        <f t="shared" si="21"/>
        <v>296.5</v>
      </c>
      <c r="M197" s="34">
        <f t="shared" si="22"/>
        <v>114.48744258770644</v>
      </c>
      <c r="N197" s="34">
        <f t="shared" si="23"/>
        <v>46.63813694267516</v>
      </c>
      <c r="O197" s="34">
        <f t="shared" si="17"/>
        <v>296.5</v>
      </c>
      <c r="P197" s="34">
        <f t="shared" si="18"/>
        <v>114.48744258770644</v>
      </c>
    </row>
    <row r="198" spans="1:16" ht="15.75" customHeight="1" hidden="1">
      <c r="A198" s="95"/>
      <c r="B198" s="92"/>
      <c r="C198" s="21" t="s">
        <v>49</v>
      </c>
      <c r="D198" s="44" t="s">
        <v>50</v>
      </c>
      <c r="E198" s="34"/>
      <c r="F198" s="34"/>
      <c r="G198" s="34"/>
      <c r="H198" s="34"/>
      <c r="I198" s="34">
        <f t="shared" si="16"/>
        <v>0</v>
      </c>
      <c r="J198" s="34" t="e">
        <f t="shared" si="19"/>
        <v>#DIV/0!</v>
      </c>
      <c r="K198" s="34" t="e">
        <f t="shared" si="20"/>
        <v>#DIV/0!</v>
      </c>
      <c r="L198" s="34">
        <f t="shared" si="21"/>
        <v>0</v>
      </c>
      <c r="M198" s="34" t="e">
        <f t="shared" si="22"/>
        <v>#DIV/0!</v>
      </c>
      <c r="N198" s="34" t="e">
        <f t="shared" si="23"/>
        <v>#DIV/0!</v>
      </c>
      <c r="O198" s="34">
        <f t="shared" si="17"/>
        <v>0</v>
      </c>
      <c r="P198" s="34" t="e">
        <f t="shared" si="18"/>
        <v>#DIV/0!</v>
      </c>
    </row>
    <row r="199" spans="1:16" ht="15">
      <c r="A199" s="95"/>
      <c r="B199" s="92"/>
      <c r="C199" s="21" t="s">
        <v>34</v>
      </c>
      <c r="D199" s="43" t="s">
        <v>29</v>
      </c>
      <c r="E199" s="34">
        <v>-52.2</v>
      </c>
      <c r="F199" s="34"/>
      <c r="G199" s="34"/>
      <c r="H199" s="34">
        <v>-0.9</v>
      </c>
      <c r="I199" s="34">
        <f t="shared" si="16"/>
        <v>-0.9</v>
      </c>
      <c r="J199" s="34"/>
      <c r="K199" s="34"/>
      <c r="L199" s="34"/>
      <c r="M199" s="34"/>
      <c r="N199" s="34"/>
      <c r="O199" s="34">
        <f t="shared" si="17"/>
        <v>51.300000000000004</v>
      </c>
      <c r="P199" s="34">
        <f t="shared" si="18"/>
        <v>1.7241379310344827</v>
      </c>
    </row>
    <row r="200" spans="1:16" s="5" customFormat="1" ht="30.75">
      <c r="A200" s="95"/>
      <c r="B200" s="92"/>
      <c r="C200" s="23"/>
      <c r="D200" s="3" t="s">
        <v>39</v>
      </c>
      <c r="E200" s="4">
        <f>E201-E199</f>
        <v>2064.7</v>
      </c>
      <c r="F200" s="4">
        <f>F201-F199</f>
        <v>5059</v>
      </c>
      <c r="G200" s="4">
        <f>G201-G199</f>
        <v>1402.3000000000002</v>
      </c>
      <c r="H200" s="4">
        <f>H201-H199</f>
        <v>2389.5</v>
      </c>
      <c r="I200" s="4">
        <f aca="true" t="shared" si="24" ref="I200:I263">H200-G200</f>
        <v>987.1999999999998</v>
      </c>
      <c r="J200" s="4">
        <f aca="true" t="shared" si="25" ref="J200:J254">H200/G200*100</f>
        <v>170.39863082079438</v>
      </c>
      <c r="K200" s="4">
        <f aca="true" t="shared" si="26" ref="K200:K263">H200/F200*100</f>
        <v>47.23265467483693</v>
      </c>
      <c r="L200" s="4">
        <f aca="true" t="shared" si="27" ref="L200:L263">H200-E200</f>
        <v>324.8000000000002</v>
      </c>
      <c r="M200" s="4">
        <f aca="true" t="shared" si="28" ref="M200:M263">H200/E200*100</f>
        <v>115.73109894899987</v>
      </c>
      <c r="N200" s="4">
        <f aca="true" t="shared" si="29" ref="N200:N263">H200/F200*100</f>
        <v>47.23265467483693</v>
      </c>
      <c r="O200" s="4">
        <f aca="true" t="shared" si="30" ref="O200:O263">H200-E200</f>
        <v>324.8000000000002</v>
      </c>
      <c r="P200" s="4">
        <f aca="true" t="shared" si="31" ref="P200:P262">H200/E200*100</f>
        <v>115.73109894899987</v>
      </c>
    </row>
    <row r="201" spans="1:16" s="5" customFormat="1" ht="15.75">
      <c r="A201" s="94"/>
      <c r="B201" s="91"/>
      <c r="C201" s="29"/>
      <c r="D201" s="3" t="s">
        <v>57</v>
      </c>
      <c r="E201" s="6">
        <f>SUM(E189:E191,E194:E199)</f>
        <v>2012.4999999999998</v>
      </c>
      <c r="F201" s="6">
        <f>SUM(F189:F191,F194:F199)</f>
        <v>5059</v>
      </c>
      <c r="G201" s="6">
        <f>SUM(G189:G191,G194:G199)</f>
        <v>1402.3000000000002</v>
      </c>
      <c r="H201" s="6">
        <f>SUM(H189:H191,H194:H199)</f>
        <v>2388.6</v>
      </c>
      <c r="I201" s="6">
        <f t="shared" si="24"/>
        <v>986.2999999999997</v>
      </c>
      <c r="J201" s="6">
        <f t="shared" si="25"/>
        <v>170.33445054553232</v>
      </c>
      <c r="K201" s="6">
        <f t="shared" si="26"/>
        <v>47.21486459774658</v>
      </c>
      <c r="L201" s="6">
        <f t="shared" si="27"/>
        <v>376.10000000000014</v>
      </c>
      <c r="M201" s="6">
        <f t="shared" si="28"/>
        <v>118.68819875776397</v>
      </c>
      <c r="N201" s="6">
        <f t="shared" si="29"/>
        <v>47.21486459774658</v>
      </c>
      <c r="O201" s="6">
        <f t="shared" si="30"/>
        <v>376.10000000000014</v>
      </c>
      <c r="P201" s="6">
        <f t="shared" si="31"/>
        <v>118.68819875776397</v>
      </c>
    </row>
    <row r="202" spans="1:16" s="5" customFormat="1" ht="15.75" customHeight="1">
      <c r="A202" s="93" t="s">
        <v>91</v>
      </c>
      <c r="B202" s="90" t="s">
        <v>92</v>
      </c>
      <c r="C202" s="21" t="s">
        <v>12</v>
      </c>
      <c r="D202" s="42" t="s">
        <v>13</v>
      </c>
      <c r="E202" s="6"/>
      <c r="F202" s="6"/>
      <c r="G202" s="6"/>
      <c r="H202" s="66">
        <v>110.9</v>
      </c>
      <c r="I202" s="66">
        <f t="shared" si="24"/>
        <v>110.9</v>
      </c>
      <c r="J202" s="66"/>
      <c r="K202" s="66"/>
      <c r="L202" s="66"/>
      <c r="M202" s="66"/>
      <c r="N202" s="66"/>
      <c r="O202" s="66">
        <f t="shared" si="30"/>
        <v>110.9</v>
      </c>
      <c r="P202" s="66"/>
    </row>
    <row r="203" spans="1:16" ht="31.5" customHeight="1">
      <c r="A203" s="95"/>
      <c r="B203" s="92"/>
      <c r="C203" s="21" t="s">
        <v>202</v>
      </c>
      <c r="D203" s="32" t="s">
        <v>203</v>
      </c>
      <c r="E203" s="34">
        <v>17.7</v>
      </c>
      <c r="F203" s="34"/>
      <c r="G203" s="34"/>
      <c r="H203" s="34">
        <v>86.8</v>
      </c>
      <c r="I203" s="34">
        <f t="shared" si="24"/>
        <v>86.8</v>
      </c>
      <c r="J203" s="34"/>
      <c r="K203" s="34"/>
      <c r="L203" s="34"/>
      <c r="M203" s="34"/>
      <c r="N203" s="34"/>
      <c r="O203" s="34">
        <f t="shared" si="30"/>
        <v>69.1</v>
      </c>
      <c r="P203" s="34">
        <f t="shared" si="31"/>
        <v>490.39548022598865</v>
      </c>
    </row>
    <row r="204" spans="1:16" ht="15.75" customHeight="1" hidden="1">
      <c r="A204" s="95"/>
      <c r="B204" s="92"/>
      <c r="C204" s="21" t="s">
        <v>85</v>
      </c>
      <c r="D204" s="43" t="s">
        <v>86</v>
      </c>
      <c r="E204" s="34"/>
      <c r="F204" s="34"/>
      <c r="G204" s="34"/>
      <c r="H204" s="34"/>
      <c r="I204" s="34">
        <f t="shared" si="24"/>
        <v>0</v>
      </c>
      <c r="J204" s="34" t="e">
        <f t="shared" si="25"/>
        <v>#DIV/0!</v>
      </c>
      <c r="K204" s="34" t="e">
        <f t="shared" si="26"/>
        <v>#DIV/0!</v>
      </c>
      <c r="L204" s="34">
        <f t="shared" si="27"/>
        <v>0</v>
      </c>
      <c r="M204" s="34" t="e">
        <f t="shared" si="28"/>
        <v>#DIV/0!</v>
      </c>
      <c r="N204" s="34" t="e">
        <f t="shared" si="29"/>
        <v>#DIV/0!</v>
      </c>
      <c r="O204" s="34">
        <f t="shared" si="30"/>
        <v>0</v>
      </c>
      <c r="P204" s="34" t="e">
        <f t="shared" si="31"/>
        <v>#DIV/0!</v>
      </c>
    </row>
    <row r="205" spans="1:16" ht="15">
      <c r="A205" s="95"/>
      <c r="B205" s="92"/>
      <c r="C205" s="21" t="s">
        <v>21</v>
      </c>
      <c r="D205" s="43" t="s">
        <v>22</v>
      </c>
      <c r="E205" s="34">
        <f>E206</f>
        <v>45</v>
      </c>
      <c r="F205" s="34">
        <f>F206</f>
        <v>91.6</v>
      </c>
      <c r="G205" s="34">
        <f>G206</f>
        <v>30.2</v>
      </c>
      <c r="H205" s="34">
        <f>H206</f>
        <v>266.9</v>
      </c>
      <c r="I205" s="34">
        <f t="shared" si="24"/>
        <v>236.7</v>
      </c>
      <c r="J205" s="34">
        <f t="shared" si="25"/>
        <v>883.774834437086</v>
      </c>
      <c r="K205" s="34">
        <f t="shared" si="26"/>
        <v>291.3755458515284</v>
      </c>
      <c r="L205" s="34">
        <f t="shared" si="27"/>
        <v>221.89999999999998</v>
      </c>
      <c r="M205" s="34">
        <f t="shared" si="28"/>
        <v>593.1111111111111</v>
      </c>
      <c r="N205" s="34">
        <f t="shared" si="29"/>
        <v>291.3755458515284</v>
      </c>
      <c r="O205" s="34">
        <f t="shared" si="30"/>
        <v>221.89999999999998</v>
      </c>
      <c r="P205" s="34">
        <f t="shared" si="31"/>
        <v>593.1111111111111</v>
      </c>
    </row>
    <row r="206" spans="1:16" ht="47.25" customHeight="1" hidden="1">
      <c r="A206" s="95"/>
      <c r="B206" s="92"/>
      <c r="C206" s="20" t="s">
        <v>23</v>
      </c>
      <c r="D206" s="44" t="s">
        <v>24</v>
      </c>
      <c r="E206" s="34">
        <v>45</v>
      </c>
      <c r="F206" s="34">
        <v>91.6</v>
      </c>
      <c r="G206" s="34">
        <v>30.2</v>
      </c>
      <c r="H206" s="34">
        <v>266.9</v>
      </c>
      <c r="I206" s="34">
        <f t="shared" si="24"/>
        <v>236.7</v>
      </c>
      <c r="J206" s="34">
        <f t="shared" si="25"/>
        <v>883.774834437086</v>
      </c>
      <c r="K206" s="34">
        <f t="shared" si="26"/>
        <v>291.3755458515284</v>
      </c>
      <c r="L206" s="34">
        <f t="shared" si="27"/>
        <v>221.89999999999998</v>
      </c>
      <c r="M206" s="34">
        <f t="shared" si="28"/>
        <v>593.1111111111111</v>
      </c>
      <c r="N206" s="34">
        <f t="shared" si="29"/>
        <v>291.3755458515284</v>
      </c>
      <c r="O206" s="34">
        <f t="shared" si="30"/>
        <v>221.89999999999998</v>
      </c>
      <c r="P206" s="34">
        <f t="shared" si="31"/>
        <v>593.1111111111111</v>
      </c>
    </row>
    <row r="207" spans="1:16" ht="15">
      <c r="A207" s="95"/>
      <c r="B207" s="92"/>
      <c r="C207" s="21" t="s">
        <v>25</v>
      </c>
      <c r="D207" s="43" t="s">
        <v>26</v>
      </c>
      <c r="E207" s="34">
        <v>6.2</v>
      </c>
      <c r="F207" s="34"/>
      <c r="G207" s="34"/>
      <c r="H207" s="34">
        <v>6</v>
      </c>
      <c r="I207" s="34">
        <f t="shared" si="24"/>
        <v>6</v>
      </c>
      <c r="J207" s="34"/>
      <c r="K207" s="34"/>
      <c r="L207" s="34"/>
      <c r="M207" s="34"/>
      <c r="N207" s="34"/>
      <c r="O207" s="34">
        <f t="shared" si="30"/>
        <v>-0.20000000000000018</v>
      </c>
      <c r="P207" s="34">
        <f t="shared" si="31"/>
        <v>96.77419354838709</v>
      </c>
    </row>
    <row r="208" spans="1:16" ht="15" hidden="1">
      <c r="A208" s="95"/>
      <c r="B208" s="92"/>
      <c r="C208" s="21" t="s">
        <v>27</v>
      </c>
      <c r="D208" s="43" t="s">
        <v>28</v>
      </c>
      <c r="E208" s="34"/>
      <c r="F208" s="34"/>
      <c r="G208" s="34"/>
      <c r="H208" s="34"/>
      <c r="I208" s="34">
        <f t="shared" si="24"/>
        <v>0</v>
      </c>
      <c r="J208" s="34" t="e">
        <f t="shared" si="25"/>
        <v>#DIV/0!</v>
      </c>
      <c r="K208" s="34" t="e">
        <f t="shared" si="26"/>
        <v>#DIV/0!</v>
      </c>
      <c r="L208" s="34">
        <f t="shared" si="27"/>
        <v>0</v>
      </c>
      <c r="M208" s="34" t="e">
        <f t="shared" si="28"/>
        <v>#DIV/0!</v>
      </c>
      <c r="N208" s="34" t="e">
        <f t="shared" si="29"/>
        <v>#DIV/0!</v>
      </c>
      <c r="O208" s="34">
        <f t="shared" si="30"/>
        <v>0</v>
      </c>
      <c r="P208" s="34" t="e">
        <f t="shared" si="31"/>
        <v>#DIV/0!</v>
      </c>
    </row>
    <row r="209" spans="1:16" ht="15.75" customHeight="1" hidden="1">
      <c r="A209" s="95"/>
      <c r="B209" s="92"/>
      <c r="C209" s="21" t="s">
        <v>30</v>
      </c>
      <c r="D209" s="43" t="s">
        <v>31</v>
      </c>
      <c r="E209" s="34"/>
      <c r="F209" s="34"/>
      <c r="G209" s="34"/>
      <c r="H209" s="34"/>
      <c r="I209" s="34">
        <f t="shared" si="24"/>
        <v>0</v>
      </c>
      <c r="J209" s="34" t="e">
        <f t="shared" si="25"/>
        <v>#DIV/0!</v>
      </c>
      <c r="K209" s="34" t="e">
        <f t="shared" si="26"/>
        <v>#DIV/0!</v>
      </c>
      <c r="L209" s="34">
        <f t="shared" si="27"/>
        <v>0</v>
      </c>
      <c r="M209" s="34" t="e">
        <f t="shared" si="28"/>
        <v>#DIV/0!</v>
      </c>
      <c r="N209" s="34" t="e">
        <f t="shared" si="29"/>
        <v>#DIV/0!</v>
      </c>
      <c r="O209" s="34">
        <f t="shared" si="30"/>
        <v>0</v>
      </c>
      <c r="P209" s="34" t="e">
        <f t="shared" si="31"/>
        <v>#DIV/0!</v>
      </c>
    </row>
    <row r="210" spans="1:16" ht="15">
      <c r="A210" s="95"/>
      <c r="B210" s="92"/>
      <c r="C210" s="21" t="s">
        <v>32</v>
      </c>
      <c r="D210" s="43" t="s">
        <v>78</v>
      </c>
      <c r="E210" s="34">
        <v>2471.6</v>
      </c>
      <c r="F210" s="34">
        <v>5024</v>
      </c>
      <c r="G210" s="34">
        <v>1349</v>
      </c>
      <c r="H210" s="34">
        <v>2094.8</v>
      </c>
      <c r="I210" s="34">
        <f t="shared" si="24"/>
        <v>745.8000000000002</v>
      </c>
      <c r="J210" s="34">
        <f t="shared" si="25"/>
        <v>155.28539659006674</v>
      </c>
      <c r="K210" s="34">
        <f t="shared" si="26"/>
        <v>41.69585987261147</v>
      </c>
      <c r="L210" s="34">
        <f t="shared" si="27"/>
        <v>-376.7999999999997</v>
      </c>
      <c r="M210" s="34">
        <f t="shared" si="28"/>
        <v>84.75481469493447</v>
      </c>
      <c r="N210" s="34">
        <f t="shared" si="29"/>
        <v>41.69585987261147</v>
      </c>
      <c r="O210" s="34">
        <f t="shared" si="30"/>
        <v>-376.7999999999997</v>
      </c>
      <c r="P210" s="34">
        <f t="shared" si="31"/>
        <v>84.75481469493447</v>
      </c>
    </row>
    <row r="211" spans="1:16" ht="15.75" customHeight="1" hidden="1">
      <c r="A211" s="95"/>
      <c r="B211" s="92"/>
      <c r="C211" s="21" t="s">
        <v>49</v>
      </c>
      <c r="D211" s="44" t="s">
        <v>50</v>
      </c>
      <c r="E211" s="34"/>
      <c r="F211" s="34"/>
      <c r="G211" s="34"/>
      <c r="H211" s="34"/>
      <c r="I211" s="34">
        <f t="shared" si="24"/>
        <v>0</v>
      </c>
      <c r="J211" s="34" t="e">
        <f t="shared" si="25"/>
        <v>#DIV/0!</v>
      </c>
      <c r="K211" s="34" t="e">
        <f t="shared" si="26"/>
        <v>#DIV/0!</v>
      </c>
      <c r="L211" s="34">
        <f t="shared" si="27"/>
        <v>0</v>
      </c>
      <c r="M211" s="34" t="e">
        <f t="shared" si="28"/>
        <v>#DIV/0!</v>
      </c>
      <c r="N211" s="34" t="e">
        <f t="shared" si="29"/>
        <v>#DIV/0!</v>
      </c>
      <c r="O211" s="34">
        <f t="shared" si="30"/>
        <v>0</v>
      </c>
      <c r="P211" s="34" t="e">
        <f t="shared" si="31"/>
        <v>#DIV/0!</v>
      </c>
    </row>
    <row r="212" spans="1:16" ht="15">
      <c r="A212" s="95"/>
      <c r="B212" s="92"/>
      <c r="C212" s="21" t="s">
        <v>34</v>
      </c>
      <c r="D212" s="43" t="s">
        <v>29</v>
      </c>
      <c r="E212" s="34"/>
      <c r="F212" s="34"/>
      <c r="G212" s="34"/>
      <c r="H212" s="34">
        <v>-0.5</v>
      </c>
      <c r="I212" s="34">
        <f t="shared" si="24"/>
        <v>-0.5</v>
      </c>
      <c r="J212" s="34"/>
      <c r="K212" s="34"/>
      <c r="L212" s="34"/>
      <c r="M212" s="34"/>
      <c r="N212" s="34"/>
      <c r="O212" s="34">
        <f t="shared" si="30"/>
        <v>-0.5</v>
      </c>
      <c r="P212" s="34"/>
    </row>
    <row r="213" spans="1:16" s="5" customFormat="1" ht="30.75">
      <c r="A213" s="95"/>
      <c r="B213" s="92"/>
      <c r="C213" s="23"/>
      <c r="D213" s="3" t="s">
        <v>39</v>
      </c>
      <c r="E213" s="4">
        <f>E214-E212</f>
        <v>2540.5</v>
      </c>
      <c r="F213" s="4">
        <f>F214-F212</f>
        <v>5115.6</v>
      </c>
      <c r="G213" s="4">
        <f>G214-G212</f>
        <v>1379.2</v>
      </c>
      <c r="H213" s="4">
        <f>H214-H212</f>
        <v>2565.4</v>
      </c>
      <c r="I213" s="4">
        <f t="shared" si="24"/>
        <v>1186.2</v>
      </c>
      <c r="J213" s="4">
        <f t="shared" si="25"/>
        <v>186.00638051044083</v>
      </c>
      <c r="K213" s="4">
        <f t="shared" si="26"/>
        <v>50.14856517319571</v>
      </c>
      <c r="L213" s="4">
        <f t="shared" si="27"/>
        <v>24.90000000000009</v>
      </c>
      <c r="M213" s="4">
        <f t="shared" si="28"/>
        <v>100.98012202322377</v>
      </c>
      <c r="N213" s="4">
        <f t="shared" si="29"/>
        <v>50.14856517319571</v>
      </c>
      <c r="O213" s="4">
        <f t="shared" si="30"/>
        <v>24.90000000000009</v>
      </c>
      <c r="P213" s="4">
        <f t="shared" si="31"/>
        <v>100.98012202322377</v>
      </c>
    </row>
    <row r="214" spans="1:16" s="5" customFormat="1" ht="15.75">
      <c r="A214" s="94"/>
      <c r="B214" s="91"/>
      <c r="C214" s="29"/>
      <c r="D214" s="3" t="s">
        <v>57</v>
      </c>
      <c r="E214" s="6">
        <f>SUM(E203:E205,E207:E212)</f>
        <v>2540.5</v>
      </c>
      <c r="F214" s="6">
        <f>SUM(F202:F205,F207:F212)</f>
        <v>5115.6</v>
      </c>
      <c r="G214" s="6">
        <f>SUM(G202:G205,G207:G212)</f>
        <v>1379.2</v>
      </c>
      <c r="H214" s="6">
        <f>SUM(H202:H205,H207:H212)</f>
        <v>2564.9</v>
      </c>
      <c r="I214" s="6">
        <f t="shared" si="24"/>
        <v>1185.7</v>
      </c>
      <c r="J214" s="6">
        <f t="shared" si="25"/>
        <v>185.9701276102088</v>
      </c>
      <c r="K214" s="6">
        <f t="shared" si="26"/>
        <v>50.13879114864337</v>
      </c>
      <c r="L214" s="6">
        <f t="shared" si="27"/>
        <v>24.40000000000009</v>
      </c>
      <c r="M214" s="6">
        <f t="shared" si="28"/>
        <v>100.9604408580988</v>
      </c>
      <c r="N214" s="6">
        <f t="shared" si="29"/>
        <v>50.13879114864337</v>
      </c>
      <c r="O214" s="6">
        <f t="shared" si="30"/>
        <v>24.40000000000009</v>
      </c>
      <c r="P214" s="6">
        <f t="shared" si="31"/>
        <v>100.9604408580988</v>
      </c>
    </row>
    <row r="215" spans="1:16" ht="31.5" customHeight="1">
      <c r="A215" s="90">
        <v>936</v>
      </c>
      <c r="B215" s="90" t="s">
        <v>93</v>
      </c>
      <c r="C215" s="21" t="s">
        <v>202</v>
      </c>
      <c r="D215" s="32" t="s">
        <v>203</v>
      </c>
      <c r="E215" s="35"/>
      <c r="F215" s="35"/>
      <c r="G215" s="35"/>
      <c r="H215" s="35">
        <v>24.7</v>
      </c>
      <c r="I215" s="35">
        <f t="shared" si="24"/>
        <v>24.7</v>
      </c>
      <c r="J215" s="35"/>
      <c r="K215" s="35"/>
      <c r="L215" s="35"/>
      <c r="M215" s="35"/>
      <c r="N215" s="35"/>
      <c r="O215" s="35">
        <f t="shared" si="30"/>
        <v>24.7</v>
      </c>
      <c r="P215" s="35"/>
    </row>
    <row r="216" spans="1:16" s="5" customFormat="1" ht="15">
      <c r="A216" s="92"/>
      <c r="B216" s="92"/>
      <c r="C216" s="21" t="s">
        <v>21</v>
      </c>
      <c r="D216" s="43" t="s">
        <v>22</v>
      </c>
      <c r="E216" s="34">
        <f>E217</f>
        <v>5</v>
      </c>
      <c r="F216" s="34">
        <f>F217</f>
        <v>16.6</v>
      </c>
      <c r="G216" s="34">
        <f>G217</f>
        <v>0</v>
      </c>
      <c r="H216" s="34">
        <f>H217</f>
        <v>6.5</v>
      </c>
      <c r="I216" s="34">
        <f t="shared" si="24"/>
        <v>6.5</v>
      </c>
      <c r="J216" s="34"/>
      <c r="K216" s="34">
        <f t="shared" si="26"/>
        <v>39.1566265060241</v>
      </c>
      <c r="L216" s="34">
        <f t="shared" si="27"/>
        <v>1.5</v>
      </c>
      <c r="M216" s="34">
        <f t="shared" si="28"/>
        <v>130</v>
      </c>
      <c r="N216" s="34">
        <f t="shared" si="29"/>
        <v>39.1566265060241</v>
      </c>
      <c r="O216" s="34">
        <f t="shared" si="30"/>
        <v>1.5</v>
      </c>
      <c r="P216" s="34">
        <f t="shared" si="31"/>
        <v>130</v>
      </c>
    </row>
    <row r="217" spans="1:16" s="5" customFormat="1" ht="47.25" customHeight="1" hidden="1">
      <c r="A217" s="92"/>
      <c r="B217" s="92"/>
      <c r="C217" s="20" t="s">
        <v>23</v>
      </c>
      <c r="D217" s="44" t="s">
        <v>24</v>
      </c>
      <c r="E217" s="34">
        <v>5</v>
      </c>
      <c r="F217" s="34">
        <v>16.6</v>
      </c>
      <c r="G217" s="34"/>
      <c r="H217" s="34">
        <v>6.5</v>
      </c>
      <c r="I217" s="34">
        <f t="shared" si="24"/>
        <v>6.5</v>
      </c>
      <c r="J217" s="34" t="e">
        <f t="shared" si="25"/>
        <v>#DIV/0!</v>
      </c>
      <c r="K217" s="34">
        <f t="shared" si="26"/>
        <v>39.1566265060241</v>
      </c>
      <c r="L217" s="34">
        <f t="shared" si="27"/>
        <v>1.5</v>
      </c>
      <c r="M217" s="34">
        <f t="shared" si="28"/>
        <v>130</v>
      </c>
      <c r="N217" s="34">
        <f t="shared" si="29"/>
        <v>39.1566265060241</v>
      </c>
      <c r="O217" s="34">
        <f t="shared" si="30"/>
        <v>1.5</v>
      </c>
      <c r="P217" s="34">
        <f t="shared" si="31"/>
        <v>130</v>
      </c>
    </row>
    <row r="218" spans="1:16" ht="15.75" customHeight="1" hidden="1">
      <c r="A218" s="92"/>
      <c r="B218" s="92"/>
      <c r="C218" s="21" t="s">
        <v>25</v>
      </c>
      <c r="D218" s="43" t="s">
        <v>26</v>
      </c>
      <c r="E218" s="34"/>
      <c r="F218" s="34"/>
      <c r="G218" s="34"/>
      <c r="H218" s="34"/>
      <c r="I218" s="34">
        <f t="shared" si="24"/>
        <v>0</v>
      </c>
      <c r="J218" s="34" t="e">
        <f t="shared" si="25"/>
        <v>#DIV/0!</v>
      </c>
      <c r="K218" s="34" t="e">
        <f t="shared" si="26"/>
        <v>#DIV/0!</v>
      </c>
      <c r="L218" s="34">
        <f t="shared" si="27"/>
        <v>0</v>
      </c>
      <c r="M218" s="34" t="e">
        <f t="shared" si="28"/>
        <v>#DIV/0!</v>
      </c>
      <c r="N218" s="34" t="e">
        <f t="shared" si="29"/>
        <v>#DIV/0!</v>
      </c>
      <c r="O218" s="34">
        <f t="shared" si="30"/>
        <v>0</v>
      </c>
      <c r="P218" s="34" t="e">
        <f t="shared" si="31"/>
        <v>#DIV/0!</v>
      </c>
    </row>
    <row r="219" spans="1:16" ht="15" hidden="1">
      <c r="A219" s="92"/>
      <c r="B219" s="92"/>
      <c r="C219" s="21" t="s">
        <v>27</v>
      </c>
      <c r="D219" s="43" t="s">
        <v>28</v>
      </c>
      <c r="E219" s="34"/>
      <c r="F219" s="34"/>
      <c r="G219" s="34"/>
      <c r="H219" s="34"/>
      <c r="I219" s="34">
        <f t="shared" si="24"/>
        <v>0</v>
      </c>
      <c r="J219" s="34" t="e">
        <f t="shared" si="25"/>
        <v>#DIV/0!</v>
      </c>
      <c r="K219" s="34" t="e">
        <f t="shared" si="26"/>
        <v>#DIV/0!</v>
      </c>
      <c r="L219" s="34">
        <f t="shared" si="27"/>
        <v>0</v>
      </c>
      <c r="M219" s="34" t="e">
        <f t="shared" si="28"/>
        <v>#DIV/0!</v>
      </c>
      <c r="N219" s="34" t="e">
        <f t="shared" si="29"/>
        <v>#DIV/0!</v>
      </c>
      <c r="O219" s="34">
        <f t="shared" si="30"/>
        <v>0</v>
      </c>
      <c r="P219" s="34" t="e">
        <f t="shared" si="31"/>
        <v>#DIV/0!</v>
      </c>
    </row>
    <row r="220" spans="1:16" ht="15" hidden="1">
      <c r="A220" s="92"/>
      <c r="B220" s="92"/>
      <c r="C220" s="21" t="s">
        <v>30</v>
      </c>
      <c r="D220" s="43" t="s">
        <v>31</v>
      </c>
      <c r="E220" s="34"/>
      <c r="F220" s="34"/>
      <c r="G220" s="34"/>
      <c r="H220" s="34"/>
      <c r="I220" s="34">
        <f t="shared" si="24"/>
        <v>0</v>
      </c>
      <c r="J220" s="34" t="e">
        <f t="shared" si="25"/>
        <v>#DIV/0!</v>
      </c>
      <c r="K220" s="34" t="e">
        <f t="shared" si="26"/>
        <v>#DIV/0!</v>
      </c>
      <c r="L220" s="34">
        <f t="shared" si="27"/>
        <v>0</v>
      </c>
      <c r="M220" s="34" t="e">
        <f t="shared" si="28"/>
        <v>#DIV/0!</v>
      </c>
      <c r="N220" s="34" t="e">
        <f t="shared" si="29"/>
        <v>#DIV/0!</v>
      </c>
      <c r="O220" s="34">
        <f t="shared" si="30"/>
        <v>0</v>
      </c>
      <c r="P220" s="34" t="e">
        <f t="shared" si="31"/>
        <v>#DIV/0!</v>
      </c>
    </row>
    <row r="221" spans="1:16" ht="15">
      <c r="A221" s="92"/>
      <c r="B221" s="92"/>
      <c r="C221" s="21" t="s">
        <v>32</v>
      </c>
      <c r="D221" s="43" t="s">
        <v>78</v>
      </c>
      <c r="E221" s="34">
        <v>1635.4</v>
      </c>
      <c r="F221" s="34">
        <v>4308</v>
      </c>
      <c r="G221" s="34">
        <v>1286.1</v>
      </c>
      <c r="H221" s="34">
        <v>2056.7</v>
      </c>
      <c r="I221" s="34">
        <f t="shared" si="24"/>
        <v>770.5999999999999</v>
      </c>
      <c r="J221" s="34">
        <f t="shared" si="25"/>
        <v>159.91758028147112</v>
      </c>
      <c r="K221" s="34">
        <f t="shared" si="26"/>
        <v>47.7414113277623</v>
      </c>
      <c r="L221" s="34">
        <f t="shared" si="27"/>
        <v>421.2999999999997</v>
      </c>
      <c r="M221" s="34">
        <f t="shared" si="28"/>
        <v>125.76128164363456</v>
      </c>
      <c r="N221" s="34">
        <f t="shared" si="29"/>
        <v>47.7414113277623</v>
      </c>
      <c r="O221" s="34">
        <f t="shared" si="30"/>
        <v>421.2999999999997</v>
      </c>
      <c r="P221" s="34">
        <f t="shared" si="31"/>
        <v>125.76128164363456</v>
      </c>
    </row>
    <row r="222" spans="1:16" ht="15.75" customHeight="1" hidden="1">
      <c r="A222" s="92"/>
      <c r="B222" s="92"/>
      <c r="C222" s="21" t="s">
        <v>49</v>
      </c>
      <c r="D222" s="44" t="s">
        <v>50</v>
      </c>
      <c r="E222" s="34"/>
      <c r="F222" s="34"/>
      <c r="G222" s="34"/>
      <c r="H222" s="34"/>
      <c r="I222" s="34">
        <f t="shared" si="24"/>
        <v>0</v>
      </c>
      <c r="J222" s="34" t="e">
        <f t="shared" si="25"/>
        <v>#DIV/0!</v>
      </c>
      <c r="K222" s="34" t="e">
        <f t="shared" si="26"/>
        <v>#DIV/0!</v>
      </c>
      <c r="L222" s="34">
        <f t="shared" si="27"/>
        <v>0</v>
      </c>
      <c r="M222" s="34" t="e">
        <f t="shared" si="28"/>
        <v>#DIV/0!</v>
      </c>
      <c r="N222" s="34" t="e">
        <f t="shared" si="29"/>
        <v>#DIV/0!</v>
      </c>
      <c r="O222" s="34">
        <f t="shared" si="30"/>
        <v>0</v>
      </c>
      <c r="P222" s="34" t="e">
        <f t="shared" si="31"/>
        <v>#DIV/0!</v>
      </c>
    </row>
    <row r="223" spans="1:16" ht="15">
      <c r="A223" s="92"/>
      <c r="B223" s="92"/>
      <c r="C223" s="21" t="s">
        <v>34</v>
      </c>
      <c r="D223" s="43" t="s">
        <v>29</v>
      </c>
      <c r="E223" s="34">
        <v>-3.3</v>
      </c>
      <c r="F223" s="34"/>
      <c r="G223" s="34"/>
      <c r="H223" s="34">
        <v>-11.1</v>
      </c>
      <c r="I223" s="34">
        <f t="shared" si="24"/>
        <v>-11.1</v>
      </c>
      <c r="J223" s="34"/>
      <c r="K223" s="34"/>
      <c r="L223" s="34"/>
      <c r="M223" s="34"/>
      <c r="N223" s="34"/>
      <c r="O223" s="34">
        <f t="shared" si="30"/>
        <v>-7.8</v>
      </c>
      <c r="P223" s="34">
        <f t="shared" si="31"/>
        <v>336.3636363636364</v>
      </c>
    </row>
    <row r="224" spans="1:16" s="5" customFormat="1" ht="30.75">
      <c r="A224" s="92"/>
      <c r="B224" s="92"/>
      <c r="C224" s="23"/>
      <c r="D224" s="3" t="s">
        <v>39</v>
      </c>
      <c r="E224" s="4">
        <f>E225-E223</f>
        <v>1640.4</v>
      </c>
      <c r="F224" s="4">
        <f>F225-F223</f>
        <v>4324.6</v>
      </c>
      <c r="G224" s="4">
        <f>G225-G223</f>
        <v>1286.1</v>
      </c>
      <c r="H224" s="4">
        <f>H225-H223</f>
        <v>2087.8999999999996</v>
      </c>
      <c r="I224" s="4">
        <f t="shared" si="24"/>
        <v>801.7999999999997</v>
      </c>
      <c r="J224" s="4">
        <f t="shared" si="25"/>
        <v>162.34351916647228</v>
      </c>
      <c r="K224" s="4">
        <f t="shared" si="26"/>
        <v>48.27960967488321</v>
      </c>
      <c r="L224" s="4">
        <f t="shared" si="27"/>
        <v>447.49999999999955</v>
      </c>
      <c r="M224" s="4">
        <f t="shared" si="28"/>
        <v>127.27993172396974</v>
      </c>
      <c r="N224" s="4">
        <f t="shared" si="29"/>
        <v>48.27960967488321</v>
      </c>
      <c r="O224" s="4">
        <f t="shared" si="30"/>
        <v>447.49999999999955</v>
      </c>
      <c r="P224" s="4">
        <f t="shared" si="31"/>
        <v>127.27993172396974</v>
      </c>
    </row>
    <row r="225" spans="1:16" s="5" customFormat="1" ht="15.75">
      <c r="A225" s="91"/>
      <c r="B225" s="91"/>
      <c r="C225" s="29"/>
      <c r="D225" s="3" t="s">
        <v>57</v>
      </c>
      <c r="E225" s="6">
        <f>SUM(E215,E216,E218:E223)</f>
        <v>1637.1000000000001</v>
      </c>
      <c r="F225" s="6">
        <f>SUM(F215,F216,F218:F223)</f>
        <v>4324.6</v>
      </c>
      <c r="G225" s="6">
        <f>SUM(G215,G216,G218:G223)</f>
        <v>1286.1</v>
      </c>
      <c r="H225" s="6">
        <f>SUM(H215,H216,H218:H223)</f>
        <v>2076.7999999999997</v>
      </c>
      <c r="I225" s="6">
        <f t="shared" si="24"/>
        <v>790.6999999999998</v>
      </c>
      <c r="J225" s="6">
        <f t="shared" si="25"/>
        <v>161.48044475546223</v>
      </c>
      <c r="K225" s="6">
        <f t="shared" si="26"/>
        <v>48.02293853766821</v>
      </c>
      <c r="L225" s="6">
        <f t="shared" si="27"/>
        <v>439.6999999999996</v>
      </c>
      <c r="M225" s="6">
        <f t="shared" si="28"/>
        <v>126.85846924439555</v>
      </c>
      <c r="N225" s="6">
        <f t="shared" si="29"/>
        <v>48.02293853766821</v>
      </c>
      <c r="O225" s="6">
        <f t="shared" si="30"/>
        <v>439.6999999999996</v>
      </c>
      <c r="P225" s="6">
        <f t="shared" si="31"/>
        <v>126.85846924439555</v>
      </c>
    </row>
    <row r="226" spans="1:16" ht="15.75" customHeight="1" hidden="1">
      <c r="A226" s="93" t="s">
        <v>94</v>
      </c>
      <c r="B226" s="90" t="s">
        <v>95</v>
      </c>
      <c r="C226" s="21" t="s">
        <v>12</v>
      </c>
      <c r="D226" s="42" t="s">
        <v>13</v>
      </c>
      <c r="E226" s="34"/>
      <c r="F226" s="34"/>
      <c r="G226" s="34"/>
      <c r="H226" s="34"/>
      <c r="I226" s="34">
        <f t="shared" si="24"/>
        <v>0</v>
      </c>
      <c r="J226" s="34" t="e">
        <f t="shared" si="25"/>
        <v>#DIV/0!</v>
      </c>
      <c r="K226" s="34" t="e">
        <f t="shared" si="26"/>
        <v>#DIV/0!</v>
      </c>
      <c r="L226" s="34">
        <f t="shared" si="27"/>
        <v>0</v>
      </c>
      <c r="M226" s="34" t="e">
        <f t="shared" si="28"/>
        <v>#DIV/0!</v>
      </c>
      <c r="N226" s="34" t="e">
        <f t="shared" si="29"/>
        <v>#DIV/0!</v>
      </c>
      <c r="O226" s="34">
        <f t="shared" si="30"/>
        <v>0</v>
      </c>
      <c r="P226" s="34" t="e">
        <f t="shared" si="31"/>
        <v>#DIV/0!</v>
      </c>
    </row>
    <row r="227" spans="1:16" ht="15.75" customHeight="1" hidden="1">
      <c r="A227" s="95"/>
      <c r="B227" s="92"/>
      <c r="C227" s="63" t="s">
        <v>214</v>
      </c>
      <c r="D227" s="64" t="s">
        <v>215</v>
      </c>
      <c r="E227" s="34"/>
      <c r="F227" s="34"/>
      <c r="G227" s="34"/>
      <c r="H227" s="34"/>
      <c r="I227" s="34">
        <f t="shared" si="24"/>
        <v>0</v>
      </c>
      <c r="J227" s="34" t="e">
        <f t="shared" si="25"/>
        <v>#DIV/0!</v>
      </c>
      <c r="K227" s="34" t="e">
        <f t="shared" si="26"/>
        <v>#DIV/0!</v>
      </c>
      <c r="L227" s="34">
        <f t="shared" si="27"/>
        <v>0</v>
      </c>
      <c r="M227" s="34" t="e">
        <f t="shared" si="28"/>
        <v>#DIV/0!</v>
      </c>
      <c r="N227" s="34" t="e">
        <f t="shared" si="29"/>
        <v>#DIV/0!</v>
      </c>
      <c r="O227" s="34">
        <f t="shared" si="30"/>
        <v>0</v>
      </c>
      <c r="P227" s="34" t="e">
        <f t="shared" si="31"/>
        <v>#DIV/0!</v>
      </c>
    </row>
    <row r="228" spans="1:16" ht="30.75">
      <c r="A228" s="95"/>
      <c r="B228" s="92"/>
      <c r="C228" s="21" t="s">
        <v>202</v>
      </c>
      <c r="D228" s="32" t="s">
        <v>203</v>
      </c>
      <c r="E228" s="34">
        <v>17.2</v>
      </c>
      <c r="F228" s="34"/>
      <c r="G228" s="34"/>
      <c r="H228" s="34">
        <v>47.5</v>
      </c>
      <c r="I228" s="34">
        <f t="shared" si="24"/>
        <v>47.5</v>
      </c>
      <c r="J228" s="34"/>
      <c r="K228" s="34"/>
      <c r="L228" s="34"/>
      <c r="M228" s="34"/>
      <c r="N228" s="34"/>
      <c r="O228" s="34">
        <f t="shared" si="30"/>
        <v>30.3</v>
      </c>
      <c r="P228" s="34">
        <f t="shared" si="31"/>
        <v>276.16279069767444</v>
      </c>
    </row>
    <row r="229" spans="1:16" ht="15.75" customHeight="1" hidden="1">
      <c r="A229" s="95"/>
      <c r="B229" s="92"/>
      <c r="C229" s="21" t="s">
        <v>85</v>
      </c>
      <c r="D229" s="43" t="s">
        <v>86</v>
      </c>
      <c r="E229" s="34"/>
      <c r="F229" s="34"/>
      <c r="G229" s="34"/>
      <c r="H229" s="34"/>
      <c r="I229" s="34">
        <f t="shared" si="24"/>
        <v>0</v>
      </c>
      <c r="J229" s="34" t="e">
        <f t="shared" si="25"/>
        <v>#DIV/0!</v>
      </c>
      <c r="K229" s="34" t="e">
        <f t="shared" si="26"/>
        <v>#DIV/0!</v>
      </c>
      <c r="L229" s="34">
        <f t="shared" si="27"/>
        <v>0</v>
      </c>
      <c r="M229" s="34" t="e">
        <f t="shared" si="28"/>
        <v>#DIV/0!</v>
      </c>
      <c r="N229" s="34" t="e">
        <f t="shared" si="29"/>
        <v>#DIV/0!</v>
      </c>
      <c r="O229" s="34">
        <f t="shared" si="30"/>
        <v>0</v>
      </c>
      <c r="P229" s="34" t="e">
        <f t="shared" si="31"/>
        <v>#DIV/0!</v>
      </c>
    </row>
    <row r="230" spans="1:16" ht="15">
      <c r="A230" s="95"/>
      <c r="B230" s="92"/>
      <c r="C230" s="21" t="s">
        <v>21</v>
      </c>
      <c r="D230" s="43" t="s">
        <v>22</v>
      </c>
      <c r="E230" s="34">
        <f>E231</f>
        <v>8</v>
      </c>
      <c r="F230" s="34">
        <f>F231</f>
        <v>23.4</v>
      </c>
      <c r="G230" s="34">
        <f>G231</f>
        <v>0</v>
      </c>
      <c r="H230" s="34">
        <f>H231</f>
        <v>161.9</v>
      </c>
      <c r="I230" s="34">
        <f t="shared" si="24"/>
        <v>161.9</v>
      </c>
      <c r="J230" s="34"/>
      <c r="K230" s="34">
        <f t="shared" si="26"/>
        <v>691.8803418803419</v>
      </c>
      <c r="L230" s="34">
        <f t="shared" si="27"/>
        <v>153.9</v>
      </c>
      <c r="M230" s="34">
        <f t="shared" si="28"/>
        <v>2023.75</v>
      </c>
      <c r="N230" s="34">
        <f t="shared" si="29"/>
        <v>691.8803418803419</v>
      </c>
      <c r="O230" s="34">
        <f t="shared" si="30"/>
        <v>153.9</v>
      </c>
      <c r="P230" s="34">
        <f t="shared" si="31"/>
        <v>2023.75</v>
      </c>
    </row>
    <row r="231" spans="1:16" ht="47.25" customHeight="1" hidden="1">
      <c r="A231" s="95"/>
      <c r="B231" s="92"/>
      <c r="C231" s="20" t="s">
        <v>23</v>
      </c>
      <c r="D231" s="44" t="s">
        <v>24</v>
      </c>
      <c r="E231" s="34">
        <v>8</v>
      </c>
      <c r="F231" s="34">
        <v>23.4</v>
      </c>
      <c r="G231" s="34"/>
      <c r="H231" s="34">
        <v>161.9</v>
      </c>
      <c r="I231" s="34">
        <f t="shared" si="24"/>
        <v>161.9</v>
      </c>
      <c r="J231" s="34" t="e">
        <f t="shared" si="25"/>
        <v>#DIV/0!</v>
      </c>
      <c r="K231" s="34">
        <f t="shared" si="26"/>
        <v>691.8803418803419</v>
      </c>
      <c r="L231" s="34">
        <f t="shared" si="27"/>
        <v>153.9</v>
      </c>
      <c r="M231" s="34">
        <f t="shared" si="28"/>
        <v>2023.75</v>
      </c>
      <c r="N231" s="34">
        <f t="shared" si="29"/>
        <v>691.8803418803419</v>
      </c>
      <c r="O231" s="34">
        <f t="shared" si="30"/>
        <v>153.9</v>
      </c>
      <c r="P231" s="34">
        <f t="shared" si="31"/>
        <v>2023.75</v>
      </c>
    </row>
    <row r="232" spans="1:16" ht="15" hidden="1">
      <c r="A232" s="95"/>
      <c r="B232" s="92"/>
      <c r="C232" s="21" t="s">
        <v>25</v>
      </c>
      <c r="D232" s="43" t="s">
        <v>26</v>
      </c>
      <c r="E232" s="34"/>
      <c r="F232" s="34"/>
      <c r="G232" s="34"/>
      <c r="H232" s="34"/>
      <c r="I232" s="34">
        <f t="shared" si="24"/>
        <v>0</v>
      </c>
      <c r="J232" s="34" t="e">
        <f t="shared" si="25"/>
        <v>#DIV/0!</v>
      </c>
      <c r="K232" s="34" t="e">
        <f t="shared" si="26"/>
        <v>#DIV/0!</v>
      </c>
      <c r="L232" s="34">
        <f t="shared" si="27"/>
        <v>0</v>
      </c>
      <c r="M232" s="34" t="e">
        <f t="shared" si="28"/>
        <v>#DIV/0!</v>
      </c>
      <c r="N232" s="34" t="e">
        <f t="shared" si="29"/>
        <v>#DIV/0!</v>
      </c>
      <c r="O232" s="34">
        <f t="shared" si="30"/>
        <v>0</v>
      </c>
      <c r="P232" s="34" t="e">
        <f t="shared" si="31"/>
        <v>#DIV/0!</v>
      </c>
    </row>
    <row r="233" spans="1:16" ht="15" hidden="1">
      <c r="A233" s="95"/>
      <c r="B233" s="92"/>
      <c r="C233" s="21" t="s">
        <v>27</v>
      </c>
      <c r="D233" s="43" t="s">
        <v>28</v>
      </c>
      <c r="E233" s="34"/>
      <c r="F233" s="34"/>
      <c r="G233" s="34"/>
      <c r="H233" s="34"/>
      <c r="I233" s="34">
        <f t="shared" si="24"/>
        <v>0</v>
      </c>
      <c r="J233" s="34" t="e">
        <f t="shared" si="25"/>
        <v>#DIV/0!</v>
      </c>
      <c r="K233" s="34" t="e">
        <f t="shared" si="26"/>
        <v>#DIV/0!</v>
      </c>
      <c r="L233" s="34">
        <f t="shared" si="27"/>
        <v>0</v>
      </c>
      <c r="M233" s="34" t="e">
        <f t="shared" si="28"/>
        <v>#DIV/0!</v>
      </c>
      <c r="N233" s="34" t="e">
        <f t="shared" si="29"/>
        <v>#DIV/0!</v>
      </c>
      <c r="O233" s="34">
        <f t="shared" si="30"/>
        <v>0</v>
      </c>
      <c r="P233" s="34" t="e">
        <f t="shared" si="31"/>
        <v>#DIV/0!</v>
      </c>
    </row>
    <row r="234" spans="1:16" ht="15.75" customHeight="1" hidden="1">
      <c r="A234" s="95"/>
      <c r="B234" s="92"/>
      <c r="C234" s="21" t="s">
        <v>30</v>
      </c>
      <c r="D234" s="43" t="s">
        <v>31</v>
      </c>
      <c r="E234" s="34"/>
      <c r="F234" s="34"/>
      <c r="G234" s="34"/>
      <c r="H234" s="34"/>
      <c r="I234" s="34">
        <f t="shared" si="24"/>
        <v>0</v>
      </c>
      <c r="J234" s="34" t="e">
        <f t="shared" si="25"/>
        <v>#DIV/0!</v>
      </c>
      <c r="K234" s="34" t="e">
        <f t="shared" si="26"/>
        <v>#DIV/0!</v>
      </c>
      <c r="L234" s="34">
        <f t="shared" si="27"/>
        <v>0</v>
      </c>
      <c r="M234" s="34" t="e">
        <f t="shared" si="28"/>
        <v>#DIV/0!</v>
      </c>
      <c r="N234" s="34" t="e">
        <f t="shared" si="29"/>
        <v>#DIV/0!</v>
      </c>
      <c r="O234" s="34">
        <f t="shared" si="30"/>
        <v>0</v>
      </c>
      <c r="P234" s="34" t="e">
        <f t="shared" si="31"/>
        <v>#DIV/0!</v>
      </c>
    </row>
    <row r="235" spans="1:16" ht="15">
      <c r="A235" s="95"/>
      <c r="B235" s="92"/>
      <c r="C235" s="21" t="s">
        <v>32</v>
      </c>
      <c r="D235" s="43" t="s">
        <v>78</v>
      </c>
      <c r="E235" s="34">
        <v>2178.4</v>
      </c>
      <c r="F235" s="34">
        <v>5258</v>
      </c>
      <c r="G235" s="34">
        <v>1264.6</v>
      </c>
      <c r="H235" s="34">
        <v>2030.9</v>
      </c>
      <c r="I235" s="34">
        <f t="shared" si="24"/>
        <v>766.3000000000002</v>
      </c>
      <c r="J235" s="34">
        <f t="shared" si="25"/>
        <v>160.59623596394118</v>
      </c>
      <c r="K235" s="34">
        <f t="shared" si="26"/>
        <v>38.62495245340434</v>
      </c>
      <c r="L235" s="34">
        <f t="shared" si="27"/>
        <v>-147.5</v>
      </c>
      <c r="M235" s="34">
        <f t="shared" si="28"/>
        <v>93.22897539478517</v>
      </c>
      <c r="N235" s="34">
        <f t="shared" si="29"/>
        <v>38.62495245340434</v>
      </c>
      <c r="O235" s="34">
        <f t="shared" si="30"/>
        <v>-147.5</v>
      </c>
      <c r="P235" s="34">
        <f t="shared" si="31"/>
        <v>93.22897539478517</v>
      </c>
    </row>
    <row r="236" spans="1:16" ht="15.75" customHeight="1" hidden="1">
      <c r="A236" s="95"/>
      <c r="B236" s="92"/>
      <c r="C236" s="21" t="s">
        <v>49</v>
      </c>
      <c r="D236" s="44" t="s">
        <v>50</v>
      </c>
      <c r="E236" s="34"/>
      <c r="F236" s="34"/>
      <c r="G236" s="34"/>
      <c r="H236" s="34"/>
      <c r="I236" s="34">
        <f t="shared" si="24"/>
        <v>0</v>
      </c>
      <c r="J236" s="34" t="e">
        <f t="shared" si="25"/>
        <v>#DIV/0!</v>
      </c>
      <c r="K236" s="34" t="e">
        <f t="shared" si="26"/>
        <v>#DIV/0!</v>
      </c>
      <c r="L236" s="34">
        <f t="shared" si="27"/>
        <v>0</v>
      </c>
      <c r="M236" s="34" t="e">
        <f t="shared" si="28"/>
        <v>#DIV/0!</v>
      </c>
      <c r="N236" s="34" t="e">
        <f t="shared" si="29"/>
        <v>#DIV/0!</v>
      </c>
      <c r="O236" s="34">
        <f t="shared" si="30"/>
        <v>0</v>
      </c>
      <c r="P236" s="34" t="e">
        <f t="shared" si="31"/>
        <v>#DIV/0!</v>
      </c>
    </row>
    <row r="237" spans="1:16" ht="15">
      <c r="A237" s="95"/>
      <c r="B237" s="92"/>
      <c r="C237" s="21" t="s">
        <v>34</v>
      </c>
      <c r="D237" s="43" t="s">
        <v>29</v>
      </c>
      <c r="E237" s="34">
        <v>-60.4</v>
      </c>
      <c r="F237" s="34"/>
      <c r="G237" s="34"/>
      <c r="H237" s="34">
        <v>-58.6</v>
      </c>
      <c r="I237" s="34">
        <f t="shared" si="24"/>
        <v>-58.6</v>
      </c>
      <c r="J237" s="34"/>
      <c r="K237" s="34"/>
      <c r="L237" s="34"/>
      <c r="M237" s="34"/>
      <c r="N237" s="34"/>
      <c r="O237" s="34">
        <f t="shared" si="30"/>
        <v>1.7999999999999972</v>
      </c>
      <c r="P237" s="34">
        <f t="shared" si="31"/>
        <v>97.01986754966889</v>
      </c>
    </row>
    <row r="238" spans="1:16" s="5" customFormat="1" ht="30.75">
      <c r="A238" s="95"/>
      <c r="B238" s="92"/>
      <c r="C238" s="23"/>
      <c r="D238" s="3" t="s">
        <v>39</v>
      </c>
      <c r="E238" s="4">
        <f>E239-E237</f>
        <v>2203.6</v>
      </c>
      <c r="F238" s="4">
        <f>F239-F237</f>
        <v>5281.4</v>
      </c>
      <c r="G238" s="4">
        <f>G239-G237</f>
        <v>1264.6</v>
      </c>
      <c r="H238" s="4">
        <f>H239-H237</f>
        <v>2240.3</v>
      </c>
      <c r="I238" s="4">
        <f t="shared" si="24"/>
        <v>975.7000000000003</v>
      </c>
      <c r="J238" s="4">
        <f t="shared" si="25"/>
        <v>177.15483156729402</v>
      </c>
      <c r="K238" s="4">
        <f t="shared" si="26"/>
        <v>42.41867686598251</v>
      </c>
      <c r="L238" s="4">
        <f t="shared" si="27"/>
        <v>36.70000000000027</v>
      </c>
      <c r="M238" s="4">
        <f t="shared" si="28"/>
        <v>101.66545652568526</v>
      </c>
      <c r="N238" s="4">
        <f t="shared" si="29"/>
        <v>42.41867686598251</v>
      </c>
      <c r="O238" s="4">
        <f t="shared" si="30"/>
        <v>36.70000000000027</v>
      </c>
      <c r="P238" s="4">
        <f t="shared" si="31"/>
        <v>101.66545652568526</v>
      </c>
    </row>
    <row r="239" spans="1:16" s="5" customFormat="1" ht="15">
      <c r="A239" s="94"/>
      <c r="B239" s="91"/>
      <c r="C239" s="33"/>
      <c r="D239" s="3" t="s">
        <v>57</v>
      </c>
      <c r="E239" s="6">
        <f>SUM(E226:E230,E232:E237)</f>
        <v>2143.2</v>
      </c>
      <c r="F239" s="6">
        <f>SUM(F226:F230,F232:F237)</f>
        <v>5281.4</v>
      </c>
      <c r="G239" s="6">
        <f>SUM(G226:G230,G232:G237)</f>
        <v>1264.6</v>
      </c>
      <c r="H239" s="6">
        <f>SUM(H226:H230,H232:H237)</f>
        <v>2181.7000000000003</v>
      </c>
      <c r="I239" s="6">
        <f t="shared" si="24"/>
        <v>917.1000000000004</v>
      </c>
      <c r="J239" s="6">
        <f t="shared" si="25"/>
        <v>172.52095524276453</v>
      </c>
      <c r="K239" s="6">
        <f t="shared" si="26"/>
        <v>41.3091225811338</v>
      </c>
      <c r="L239" s="6">
        <f t="shared" si="27"/>
        <v>38.500000000000455</v>
      </c>
      <c r="M239" s="6">
        <f t="shared" si="28"/>
        <v>101.79637924598732</v>
      </c>
      <c r="N239" s="6">
        <f t="shared" si="29"/>
        <v>41.3091225811338</v>
      </c>
      <c r="O239" s="6">
        <f t="shared" si="30"/>
        <v>38.500000000000455</v>
      </c>
      <c r="P239" s="6">
        <f t="shared" si="31"/>
        <v>101.79637924598732</v>
      </c>
    </row>
    <row r="240" spans="1:16" ht="30.75">
      <c r="A240" s="93" t="s">
        <v>96</v>
      </c>
      <c r="B240" s="90" t="s">
        <v>97</v>
      </c>
      <c r="C240" s="21" t="s">
        <v>202</v>
      </c>
      <c r="D240" s="32" t="s">
        <v>203</v>
      </c>
      <c r="E240" s="34">
        <v>8.3</v>
      </c>
      <c r="F240" s="34"/>
      <c r="G240" s="34"/>
      <c r="H240" s="34">
        <v>68.7</v>
      </c>
      <c r="I240" s="34">
        <f t="shared" si="24"/>
        <v>68.7</v>
      </c>
      <c r="J240" s="34"/>
      <c r="K240" s="34"/>
      <c r="L240" s="34"/>
      <c r="M240" s="34"/>
      <c r="N240" s="34"/>
      <c r="O240" s="34">
        <f t="shared" si="30"/>
        <v>60.400000000000006</v>
      </c>
      <c r="P240" s="34">
        <f t="shared" si="31"/>
        <v>827.710843373494</v>
      </c>
    </row>
    <row r="241" spans="1:16" ht="15.75" customHeight="1" hidden="1">
      <c r="A241" s="95"/>
      <c r="B241" s="92"/>
      <c r="C241" s="21" t="s">
        <v>85</v>
      </c>
      <c r="D241" s="43" t="s">
        <v>86</v>
      </c>
      <c r="E241" s="34"/>
      <c r="F241" s="34"/>
      <c r="G241" s="34"/>
      <c r="H241" s="34"/>
      <c r="I241" s="34">
        <f t="shared" si="24"/>
        <v>0</v>
      </c>
      <c r="J241" s="34"/>
      <c r="K241" s="34"/>
      <c r="L241" s="34"/>
      <c r="M241" s="34"/>
      <c r="N241" s="34"/>
      <c r="O241" s="34">
        <f t="shared" si="30"/>
        <v>0</v>
      </c>
      <c r="P241" s="34" t="e">
        <f t="shared" si="31"/>
        <v>#DIV/0!</v>
      </c>
    </row>
    <row r="242" spans="1:16" ht="15.75" customHeight="1">
      <c r="A242" s="95"/>
      <c r="B242" s="92"/>
      <c r="C242" s="21" t="s">
        <v>21</v>
      </c>
      <c r="D242" s="43" t="s">
        <v>22</v>
      </c>
      <c r="E242" s="34">
        <f>E243</f>
        <v>0</v>
      </c>
      <c r="F242" s="34">
        <f>F243</f>
        <v>0</v>
      </c>
      <c r="G242" s="34">
        <f>G243</f>
        <v>0</v>
      </c>
      <c r="H242" s="34">
        <f>H243</f>
        <v>0</v>
      </c>
      <c r="I242" s="34">
        <f t="shared" si="24"/>
        <v>0</v>
      </c>
      <c r="J242" s="34"/>
      <c r="K242" s="34"/>
      <c r="L242" s="34"/>
      <c r="M242" s="34"/>
      <c r="N242" s="34"/>
      <c r="O242" s="34">
        <f t="shared" si="30"/>
        <v>0</v>
      </c>
      <c r="P242" s="34"/>
    </row>
    <row r="243" spans="1:16" ht="47.25" customHeight="1" hidden="1">
      <c r="A243" s="95"/>
      <c r="B243" s="92"/>
      <c r="C243" s="20" t="s">
        <v>23</v>
      </c>
      <c r="D243" s="44" t="s">
        <v>24</v>
      </c>
      <c r="E243" s="34"/>
      <c r="F243" s="34"/>
      <c r="G243" s="34"/>
      <c r="H243" s="34"/>
      <c r="I243" s="34">
        <f t="shared" si="24"/>
        <v>0</v>
      </c>
      <c r="J243" s="34"/>
      <c r="K243" s="34"/>
      <c r="L243" s="34"/>
      <c r="M243" s="34"/>
      <c r="N243" s="34"/>
      <c r="O243" s="34">
        <f t="shared" si="30"/>
        <v>0</v>
      </c>
      <c r="P243" s="34" t="e">
        <f t="shared" si="31"/>
        <v>#DIV/0!</v>
      </c>
    </row>
    <row r="244" spans="1:16" ht="15">
      <c r="A244" s="95"/>
      <c r="B244" s="92"/>
      <c r="C244" s="21" t="s">
        <v>25</v>
      </c>
      <c r="D244" s="43" t="s">
        <v>26</v>
      </c>
      <c r="E244" s="38">
        <v>-2.1</v>
      </c>
      <c r="F244" s="34"/>
      <c r="G244" s="34"/>
      <c r="H244" s="34">
        <v>-1.1</v>
      </c>
      <c r="I244" s="34">
        <f t="shared" si="24"/>
        <v>-1.1</v>
      </c>
      <c r="J244" s="34"/>
      <c r="K244" s="34"/>
      <c r="L244" s="34"/>
      <c r="M244" s="34"/>
      <c r="N244" s="34"/>
      <c r="O244" s="34">
        <f t="shared" si="30"/>
        <v>1</v>
      </c>
      <c r="P244" s="34">
        <f t="shared" si="31"/>
        <v>52.38095238095239</v>
      </c>
    </row>
    <row r="245" spans="1:16" ht="15" hidden="1">
      <c r="A245" s="95"/>
      <c r="B245" s="92"/>
      <c r="C245" s="21" t="s">
        <v>27</v>
      </c>
      <c r="D245" s="43" t="s">
        <v>28</v>
      </c>
      <c r="E245" s="34"/>
      <c r="F245" s="34"/>
      <c r="G245" s="34"/>
      <c r="H245" s="34"/>
      <c r="I245" s="34">
        <f t="shared" si="24"/>
        <v>0</v>
      </c>
      <c r="J245" s="34" t="e">
        <f t="shared" si="25"/>
        <v>#DIV/0!</v>
      </c>
      <c r="K245" s="34" t="e">
        <f t="shared" si="26"/>
        <v>#DIV/0!</v>
      </c>
      <c r="L245" s="34">
        <f t="shared" si="27"/>
        <v>0</v>
      </c>
      <c r="M245" s="34" t="e">
        <f t="shared" si="28"/>
        <v>#DIV/0!</v>
      </c>
      <c r="N245" s="34" t="e">
        <f t="shared" si="29"/>
        <v>#DIV/0!</v>
      </c>
      <c r="O245" s="34">
        <f t="shared" si="30"/>
        <v>0</v>
      </c>
      <c r="P245" s="34" t="e">
        <f t="shared" si="31"/>
        <v>#DIV/0!</v>
      </c>
    </row>
    <row r="246" spans="1:16" ht="15.75" customHeight="1" hidden="1">
      <c r="A246" s="95"/>
      <c r="B246" s="92"/>
      <c r="C246" s="21" t="s">
        <v>30</v>
      </c>
      <c r="D246" s="43" t="s">
        <v>31</v>
      </c>
      <c r="E246" s="34"/>
      <c r="F246" s="34"/>
      <c r="G246" s="34"/>
      <c r="H246" s="34"/>
      <c r="I246" s="34">
        <f t="shared" si="24"/>
        <v>0</v>
      </c>
      <c r="J246" s="34" t="e">
        <f t="shared" si="25"/>
        <v>#DIV/0!</v>
      </c>
      <c r="K246" s="34" t="e">
        <f t="shared" si="26"/>
        <v>#DIV/0!</v>
      </c>
      <c r="L246" s="34">
        <f t="shared" si="27"/>
        <v>0</v>
      </c>
      <c r="M246" s="34" t="e">
        <f t="shared" si="28"/>
        <v>#DIV/0!</v>
      </c>
      <c r="N246" s="34" t="e">
        <f t="shared" si="29"/>
        <v>#DIV/0!</v>
      </c>
      <c r="O246" s="34">
        <f t="shared" si="30"/>
        <v>0</v>
      </c>
      <c r="P246" s="34" t="e">
        <f t="shared" si="31"/>
        <v>#DIV/0!</v>
      </c>
    </row>
    <row r="247" spans="1:16" ht="15">
      <c r="A247" s="95"/>
      <c r="B247" s="92"/>
      <c r="C247" s="21" t="s">
        <v>32</v>
      </c>
      <c r="D247" s="43" t="s">
        <v>78</v>
      </c>
      <c r="E247" s="34">
        <v>261</v>
      </c>
      <c r="F247" s="34">
        <v>960</v>
      </c>
      <c r="G247" s="34">
        <v>229.1</v>
      </c>
      <c r="H247" s="34">
        <v>237.7</v>
      </c>
      <c r="I247" s="34">
        <f t="shared" si="24"/>
        <v>8.599999999999994</v>
      </c>
      <c r="J247" s="34">
        <f t="shared" si="25"/>
        <v>103.75381929288521</v>
      </c>
      <c r="K247" s="34">
        <f t="shared" si="26"/>
        <v>24.760416666666664</v>
      </c>
      <c r="L247" s="34">
        <f t="shared" si="27"/>
        <v>-23.30000000000001</v>
      </c>
      <c r="M247" s="34">
        <f t="shared" si="28"/>
        <v>91.07279693486589</v>
      </c>
      <c r="N247" s="34">
        <f t="shared" si="29"/>
        <v>24.760416666666664</v>
      </c>
      <c r="O247" s="34">
        <f t="shared" si="30"/>
        <v>-23.30000000000001</v>
      </c>
      <c r="P247" s="34">
        <f t="shared" si="31"/>
        <v>91.07279693486589</v>
      </c>
    </row>
    <row r="248" spans="1:16" ht="15.75" customHeight="1" hidden="1">
      <c r="A248" s="95"/>
      <c r="B248" s="92"/>
      <c r="C248" s="21" t="s">
        <v>49</v>
      </c>
      <c r="D248" s="44" t="s">
        <v>50</v>
      </c>
      <c r="E248" s="34"/>
      <c r="F248" s="34"/>
      <c r="G248" s="34"/>
      <c r="H248" s="34"/>
      <c r="I248" s="34">
        <f t="shared" si="24"/>
        <v>0</v>
      </c>
      <c r="J248" s="34" t="e">
        <f t="shared" si="25"/>
        <v>#DIV/0!</v>
      </c>
      <c r="K248" s="34" t="e">
        <f t="shared" si="26"/>
        <v>#DIV/0!</v>
      </c>
      <c r="L248" s="34">
        <f t="shared" si="27"/>
        <v>0</v>
      </c>
      <c r="M248" s="34" t="e">
        <f t="shared" si="28"/>
        <v>#DIV/0!</v>
      </c>
      <c r="N248" s="34" t="e">
        <f t="shared" si="29"/>
        <v>#DIV/0!</v>
      </c>
      <c r="O248" s="34">
        <f t="shared" si="30"/>
        <v>0</v>
      </c>
      <c r="P248" s="34" t="e">
        <f t="shared" si="31"/>
        <v>#DIV/0!</v>
      </c>
    </row>
    <row r="249" spans="1:16" ht="15">
      <c r="A249" s="95"/>
      <c r="B249" s="92"/>
      <c r="C249" s="21" t="s">
        <v>34</v>
      </c>
      <c r="D249" s="43" t="s">
        <v>29</v>
      </c>
      <c r="E249" s="34">
        <v>-6.5</v>
      </c>
      <c r="F249" s="34"/>
      <c r="G249" s="34"/>
      <c r="H249" s="34"/>
      <c r="I249" s="34">
        <f t="shared" si="24"/>
        <v>0</v>
      </c>
      <c r="J249" s="34"/>
      <c r="K249" s="34"/>
      <c r="L249" s="34"/>
      <c r="M249" s="34"/>
      <c r="N249" s="34"/>
      <c r="O249" s="34">
        <f t="shared" si="30"/>
        <v>6.5</v>
      </c>
      <c r="P249" s="34">
        <f t="shared" si="31"/>
        <v>0</v>
      </c>
    </row>
    <row r="250" spans="1:16" s="5" customFormat="1" ht="30.75">
      <c r="A250" s="95"/>
      <c r="B250" s="92"/>
      <c r="C250" s="23"/>
      <c r="D250" s="3" t="s">
        <v>39</v>
      </c>
      <c r="E250" s="4">
        <f>E251-E249</f>
        <v>267.2</v>
      </c>
      <c r="F250" s="4">
        <f>F251-F249</f>
        <v>960</v>
      </c>
      <c r="G250" s="4">
        <f>G251-G249</f>
        <v>229.1</v>
      </c>
      <c r="H250" s="4">
        <f>H251-H249</f>
        <v>305.3</v>
      </c>
      <c r="I250" s="4">
        <f t="shared" si="24"/>
        <v>76.20000000000002</v>
      </c>
      <c r="J250" s="4">
        <f t="shared" si="25"/>
        <v>133.2605848974247</v>
      </c>
      <c r="K250" s="4">
        <f t="shared" si="26"/>
        <v>31.802083333333336</v>
      </c>
      <c r="L250" s="4">
        <f t="shared" si="27"/>
        <v>38.10000000000002</v>
      </c>
      <c r="M250" s="4">
        <f t="shared" si="28"/>
        <v>114.25898203592814</v>
      </c>
      <c r="N250" s="4">
        <f t="shared" si="29"/>
        <v>31.802083333333336</v>
      </c>
      <c r="O250" s="4">
        <f t="shared" si="30"/>
        <v>38.10000000000002</v>
      </c>
      <c r="P250" s="4">
        <f t="shared" si="31"/>
        <v>114.25898203592814</v>
      </c>
    </row>
    <row r="251" spans="1:16" s="5" customFormat="1" ht="15">
      <c r="A251" s="94"/>
      <c r="B251" s="91"/>
      <c r="C251" s="33"/>
      <c r="D251" s="3" t="s">
        <v>57</v>
      </c>
      <c r="E251" s="6">
        <f>SUM(E240:E242,E244:E249)</f>
        <v>260.7</v>
      </c>
      <c r="F251" s="6">
        <f>SUM(F240:F242,F244:F249)</f>
        <v>960</v>
      </c>
      <c r="G251" s="6">
        <f>SUM(G240:G242,G244:G249)</f>
        <v>229.1</v>
      </c>
      <c r="H251" s="6">
        <f>SUM(H240:H242,H244:H249)</f>
        <v>305.3</v>
      </c>
      <c r="I251" s="6">
        <f t="shared" si="24"/>
        <v>76.20000000000002</v>
      </c>
      <c r="J251" s="6">
        <f t="shared" si="25"/>
        <v>133.2605848974247</v>
      </c>
      <c r="K251" s="6">
        <f t="shared" si="26"/>
        <v>31.802083333333336</v>
      </c>
      <c r="L251" s="6">
        <f t="shared" si="27"/>
        <v>44.60000000000002</v>
      </c>
      <c r="M251" s="6">
        <f t="shared" si="28"/>
        <v>117.1077867280399</v>
      </c>
      <c r="N251" s="6">
        <f t="shared" si="29"/>
        <v>31.802083333333336</v>
      </c>
      <c r="O251" s="6">
        <f t="shared" si="30"/>
        <v>44.60000000000002</v>
      </c>
      <c r="P251" s="6">
        <f t="shared" si="31"/>
        <v>117.1077867280399</v>
      </c>
    </row>
    <row r="252" spans="1:16" ht="78.75" customHeight="1">
      <c r="A252" s="93" t="s">
        <v>225</v>
      </c>
      <c r="B252" s="90" t="s">
        <v>226</v>
      </c>
      <c r="C252" s="20" t="s">
        <v>16</v>
      </c>
      <c r="D252" s="44" t="s">
        <v>98</v>
      </c>
      <c r="E252" s="34">
        <v>158.8</v>
      </c>
      <c r="F252" s="34">
        <v>565</v>
      </c>
      <c r="G252" s="34">
        <v>115</v>
      </c>
      <c r="H252" s="34">
        <v>114.9</v>
      </c>
      <c r="I252" s="34">
        <f t="shared" si="24"/>
        <v>-0.09999999999999432</v>
      </c>
      <c r="J252" s="34">
        <f t="shared" si="25"/>
        <v>99.91304347826087</v>
      </c>
      <c r="K252" s="34">
        <f t="shared" si="26"/>
        <v>20.33628318584071</v>
      </c>
      <c r="L252" s="34">
        <f t="shared" si="27"/>
        <v>-43.900000000000006</v>
      </c>
      <c r="M252" s="34">
        <f t="shared" si="28"/>
        <v>72.35516372795969</v>
      </c>
      <c r="N252" s="34">
        <f t="shared" si="29"/>
        <v>20.33628318584071</v>
      </c>
      <c r="O252" s="34">
        <f t="shared" si="30"/>
        <v>-43.900000000000006</v>
      </c>
      <c r="P252" s="34">
        <f t="shared" si="31"/>
        <v>72.35516372795969</v>
      </c>
    </row>
    <row r="253" spans="1:16" ht="30.75">
      <c r="A253" s="95"/>
      <c r="B253" s="92"/>
      <c r="C253" s="21" t="s">
        <v>208</v>
      </c>
      <c r="D253" s="32" t="s">
        <v>209</v>
      </c>
      <c r="E253" s="49">
        <v>4383.3</v>
      </c>
      <c r="F253" s="34"/>
      <c r="G253" s="34"/>
      <c r="H253" s="49">
        <v>1057.6</v>
      </c>
      <c r="I253" s="49">
        <f t="shared" si="24"/>
        <v>1057.6</v>
      </c>
      <c r="J253" s="49"/>
      <c r="K253" s="49"/>
      <c r="L253" s="49"/>
      <c r="M253" s="49"/>
      <c r="N253" s="49"/>
      <c r="O253" s="49">
        <f t="shared" si="30"/>
        <v>-3325.7000000000003</v>
      </c>
      <c r="P253" s="49">
        <f t="shared" si="31"/>
        <v>24.12794013642689</v>
      </c>
    </row>
    <row r="254" spans="1:16" ht="30.75">
      <c r="A254" s="95"/>
      <c r="B254" s="92"/>
      <c r="C254" s="21" t="s">
        <v>202</v>
      </c>
      <c r="D254" s="32" t="s">
        <v>203</v>
      </c>
      <c r="E254" s="49">
        <v>304.2</v>
      </c>
      <c r="F254" s="34">
        <v>7519.8</v>
      </c>
      <c r="G254" s="34">
        <v>950</v>
      </c>
      <c r="H254" s="49">
        <v>144.3</v>
      </c>
      <c r="I254" s="49">
        <f t="shared" si="24"/>
        <v>-805.7</v>
      </c>
      <c r="J254" s="49">
        <f t="shared" si="25"/>
        <v>15.189473684210528</v>
      </c>
      <c r="K254" s="49">
        <f t="shared" si="26"/>
        <v>1.9189340142025053</v>
      </c>
      <c r="L254" s="49">
        <f t="shared" si="27"/>
        <v>-159.89999999999998</v>
      </c>
      <c r="M254" s="49">
        <f t="shared" si="28"/>
        <v>47.43589743589744</v>
      </c>
      <c r="N254" s="49">
        <f t="shared" si="29"/>
        <v>1.9189340142025053</v>
      </c>
      <c r="O254" s="49">
        <f t="shared" si="30"/>
        <v>-159.89999999999998</v>
      </c>
      <c r="P254" s="49">
        <f t="shared" si="31"/>
        <v>47.43589743589744</v>
      </c>
    </row>
    <row r="255" spans="1:16" ht="93">
      <c r="A255" s="95"/>
      <c r="B255" s="92"/>
      <c r="C255" s="62" t="s">
        <v>200</v>
      </c>
      <c r="D255" s="64" t="s">
        <v>220</v>
      </c>
      <c r="E255" s="49"/>
      <c r="F255" s="34"/>
      <c r="G255" s="34"/>
      <c r="H255" s="49">
        <v>11.8</v>
      </c>
      <c r="I255" s="49">
        <f t="shared" si="24"/>
        <v>11.8</v>
      </c>
      <c r="J255" s="49"/>
      <c r="K255" s="49"/>
      <c r="L255" s="49"/>
      <c r="M255" s="49"/>
      <c r="N255" s="49"/>
      <c r="O255" s="49">
        <f t="shared" si="30"/>
        <v>11.8</v>
      </c>
      <c r="P255" s="49"/>
    </row>
    <row r="256" spans="1:16" ht="15">
      <c r="A256" s="95"/>
      <c r="B256" s="92"/>
      <c r="C256" s="21" t="s">
        <v>21</v>
      </c>
      <c r="D256" s="43" t="s">
        <v>22</v>
      </c>
      <c r="E256" s="34">
        <f>SUM(E257:E258)</f>
        <v>0</v>
      </c>
      <c r="F256" s="34">
        <f>SUM(F257:F258)</f>
        <v>1695.5</v>
      </c>
      <c r="G256" s="34">
        <f>SUM(G257:G258)</f>
        <v>0</v>
      </c>
      <c r="H256" s="34">
        <f>SUM(H257:H258)</f>
        <v>2098.2</v>
      </c>
      <c r="I256" s="34">
        <f t="shared" si="24"/>
        <v>2098.2</v>
      </c>
      <c r="J256" s="34"/>
      <c r="K256" s="34">
        <f t="shared" si="26"/>
        <v>123.75110586847538</v>
      </c>
      <c r="L256" s="34">
        <f t="shared" si="27"/>
        <v>2098.2</v>
      </c>
      <c r="M256" s="34" t="e">
        <f t="shared" si="28"/>
        <v>#DIV/0!</v>
      </c>
      <c r="N256" s="34">
        <f t="shared" si="29"/>
        <v>123.75110586847538</v>
      </c>
      <c r="O256" s="34">
        <f t="shared" si="30"/>
        <v>2098.2</v>
      </c>
      <c r="P256" s="34"/>
    </row>
    <row r="257" spans="1:16" ht="47.25" customHeight="1" hidden="1">
      <c r="A257" s="95"/>
      <c r="B257" s="92"/>
      <c r="C257" s="20" t="s">
        <v>206</v>
      </c>
      <c r="D257" s="44" t="s">
        <v>207</v>
      </c>
      <c r="E257" s="34"/>
      <c r="F257" s="34"/>
      <c r="G257" s="34"/>
      <c r="H257" s="34">
        <v>2.7</v>
      </c>
      <c r="I257" s="34">
        <f t="shared" si="24"/>
        <v>2.7</v>
      </c>
      <c r="J257" s="34"/>
      <c r="K257" s="34" t="e">
        <f t="shared" si="26"/>
        <v>#DIV/0!</v>
      </c>
      <c r="L257" s="34">
        <f t="shared" si="27"/>
        <v>2.7</v>
      </c>
      <c r="M257" s="34" t="e">
        <f t="shared" si="28"/>
        <v>#DIV/0!</v>
      </c>
      <c r="N257" s="34" t="e">
        <f t="shared" si="29"/>
        <v>#DIV/0!</v>
      </c>
      <c r="O257" s="34">
        <f t="shared" si="30"/>
        <v>2.7</v>
      </c>
      <c r="P257" s="34" t="e">
        <f t="shared" si="31"/>
        <v>#DIV/0!</v>
      </c>
    </row>
    <row r="258" spans="1:16" ht="47.25" customHeight="1" hidden="1">
      <c r="A258" s="95"/>
      <c r="B258" s="92"/>
      <c r="C258" s="20" t="s">
        <v>23</v>
      </c>
      <c r="D258" s="44" t="s">
        <v>24</v>
      </c>
      <c r="E258" s="34"/>
      <c r="F258" s="34">
        <v>1695.5</v>
      </c>
      <c r="G258" s="34"/>
      <c r="H258" s="34">
        <v>2095.5</v>
      </c>
      <c r="I258" s="34">
        <f t="shared" si="24"/>
        <v>2095.5</v>
      </c>
      <c r="J258" s="34"/>
      <c r="K258" s="34">
        <f t="shared" si="26"/>
        <v>123.59186080802122</v>
      </c>
      <c r="L258" s="34">
        <f t="shared" si="27"/>
        <v>2095.5</v>
      </c>
      <c r="M258" s="34" t="e">
        <f t="shared" si="28"/>
        <v>#DIV/0!</v>
      </c>
      <c r="N258" s="34">
        <f t="shared" si="29"/>
        <v>123.59186080802122</v>
      </c>
      <c r="O258" s="34">
        <f t="shared" si="30"/>
        <v>2095.5</v>
      </c>
      <c r="P258" s="34" t="e">
        <f t="shared" si="31"/>
        <v>#DIV/0!</v>
      </c>
    </row>
    <row r="259" spans="1:16" ht="15">
      <c r="A259" s="95"/>
      <c r="B259" s="92"/>
      <c r="C259" s="21" t="s">
        <v>25</v>
      </c>
      <c r="D259" s="43" t="s">
        <v>26</v>
      </c>
      <c r="E259" s="34">
        <v>10.9</v>
      </c>
      <c r="F259" s="34"/>
      <c r="G259" s="34"/>
      <c r="H259" s="34">
        <v>-33.6</v>
      </c>
      <c r="I259" s="34">
        <f t="shared" si="24"/>
        <v>-33.6</v>
      </c>
      <c r="J259" s="34"/>
      <c r="K259" s="34" t="e">
        <f t="shared" si="26"/>
        <v>#DIV/0!</v>
      </c>
      <c r="L259" s="34">
        <f t="shared" si="27"/>
        <v>-44.5</v>
      </c>
      <c r="M259" s="34">
        <f t="shared" si="28"/>
        <v>-308.25688073394497</v>
      </c>
      <c r="N259" s="34"/>
      <c r="O259" s="34">
        <f t="shared" si="30"/>
        <v>-44.5</v>
      </c>
      <c r="P259" s="34">
        <f t="shared" si="31"/>
        <v>-308.25688073394497</v>
      </c>
    </row>
    <row r="260" spans="1:16" ht="15">
      <c r="A260" s="95"/>
      <c r="B260" s="92"/>
      <c r="C260" s="21" t="s">
        <v>27</v>
      </c>
      <c r="D260" s="43" t="s">
        <v>201</v>
      </c>
      <c r="E260" s="34">
        <v>7872</v>
      </c>
      <c r="F260" s="34"/>
      <c r="G260" s="34"/>
      <c r="H260" s="34">
        <v>24.6</v>
      </c>
      <c r="I260" s="34">
        <f t="shared" si="24"/>
        <v>24.6</v>
      </c>
      <c r="J260" s="34"/>
      <c r="K260" s="34" t="e">
        <f t="shared" si="26"/>
        <v>#DIV/0!</v>
      </c>
      <c r="L260" s="34">
        <f t="shared" si="27"/>
        <v>-7847.4</v>
      </c>
      <c r="M260" s="34">
        <f t="shared" si="28"/>
        <v>0.3125</v>
      </c>
      <c r="N260" s="34"/>
      <c r="O260" s="34">
        <f t="shared" si="30"/>
        <v>-7847.4</v>
      </c>
      <c r="P260" s="34">
        <f t="shared" si="31"/>
        <v>0.3125</v>
      </c>
    </row>
    <row r="261" spans="1:16" ht="15">
      <c r="A261" s="95"/>
      <c r="B261" s="92"/>
      <c r="C261" s="21" t="s">
        <v>30</v>
      </c>
      <c r="D261" s="43" t="s">
        <v>31</v>
      </c>
      <c r="E261" s="34">
        <v>198868.9</v>
      </c>
      <c r="F261" s="49">
        <v>91431.4</v>
      </c>
      <c r="G261" s="49"/>
      <c r="H261" s="34">
        <v>10563.2</v>
      </c>
      <c r="I261" s="34">
        <f t="shared" si="24"/>
        <v>10563.2</v>
      </c>
      <c r="J261" s="34"/>
      <c r="K261" s="34">
        <f t="shared" si="26"/>
        <v>11.553142574651599</v>
      </c>
      <c r="L261" s="34">
        <f t="shared" si="27"/>
        <v>-188305.69999999998</v>
      </c>
      <c r="M261" s="34">
        <f t="shared" si="28"/>
        <v>5.311639979906361</v>
      </c>
      <c r="N261" s="34">
        <f t="shared" si="29"/>
        <v>11.553142574651599</v>
      </c>
      <c r="O261" s="34">
        <f t="shared" si="30"/>
        <v>-188305.69999999998</v>
      </c>
      <c r="P261" s="34">
        <f t="shared" si="31"/>
        <v>5.311639979906361</v>
      </c>
    </row>
    <row r="262" spans="1:16" ht="15.75" customHeight="1" hidden="1">
      <c r="A262" s="95"/>
      <c r="B262" s="92"/>
      <c r="C262" s="21" t="s">
        <v>32</v>
      </c>
      <c r="D262" s="43" t="s">
        <v>78</v>
      </c>
      <c r="E262" s="34"/>
      <c r="F262" s="49"/>
      <c r="G262" s="49"/>
      <c r="H262" s="34"/>
      <c r="I262" s="34">
        <f t="shared" si="24"/>
        <v>0</v>
      </c>
      <c r="J262" s="34"/>
      <c r="K262" s="34" t="e">
        <f t="shared" si="26"/>
        <v>#DIV/0!</v>
      </c>
      <c r="L262" s="34">
        <f t="shared" si="27"/>
        <v>0</v>
      </c>
      <c r="M262" s="34" t="e">
        <f t="shared" si="28"/>
        <v>#DIV/0!</v>
      </c>
      <c r="N262" s="34" t="e">
        <f t="shared" si="29"/>
        <v>#DIV/0!</v>
      </c>
      <c r="O262" s="34">
        <f t="shared" si="30"/>
        <v>0</v>
      </c>
      <c r="P262" s="34" t="e">
        <f t="shared" si="31"/>
        <v>#DIV/0!</v>
      </c>
    </row>
    <row r="263" spans="1:16" ht="15.75" customHeight="1">
      <c r="A263" s="95"/>
      <c r="B263" s="92"/>
      <c r="C263" s="21" t="s">
        <v>49</v>
      </c>
      <c r="D263" s="44" t="s">
        <v>50</v>
      </c>
      <c r="E263" s="34"/>
      <c r="F263" s="49">
        <v>3258</v>
      </c>
      <c r="G263" s="49"/>
      <c r="H263" s="34"/>
      <c r="I263" s="34">
        <f t="shared" si="24"/>
        <v>0</v>
      </c>
      <c r="J263" s="34"/>
      <c r="K263" s="34">
        <f t="shared" si="26"/>
        <v>0</v>
      </c>
      <c r="L263" s="34">
        <f t="shared" si="27"/>
        <v>0</v>
      </c>
      <c r="M263" s="34" t="e">
        <f t="shared" si="28"/>
        <v>#DIV/0!</v>
      </c>
      <c r="N263" s="34">
        <f t="shared" si="29"/>
        <v>0</v>
      </c>
      <c r="O263" s="34">
        <f t="shared" si="30"/>
        <v>0</v>
      </c>
      <c r="P263" s="34"/>
    </row>
    <row r="264" spans="1:16" ht="15.75" customHeight="1" hidden="1">
      <c r="A264" s="95"/>
      <c r="B264" s="92"/>
      <c r="C264" s="21" t="s">
        <v>58</v>
      </c>
      <c r="D264" s="43" t="s">
        <v>59</v>
      </c>
      <c r="E264" s="34"/>
      <c r="F264" s="49"/>
      <c r="G264" s="49"/>
      <c r="H264" s="34"/>
      <c r="I264" s="34">
        <f aca="true" t="shared" si="32" ref="I264:I327">H264-G264</f>
        <v>0</v>
      </c>
      <c r="J264" s="34"/>
      <c r="K264" s="34" t="e">
        <f aca="true" t="shared" si="33" ref="K264:K327">H264/F264*100</f>
        <v>#DIV/0!</v>
      </c>
      <c r="L264" s="34">
        <f aca="true" t="shared" si="34" ref="L264:L327">H264-E264</f>
        <v>0</v>
      </c>
      <c r="M264" s="34" t="e">
        <f aca="true" t="shared" si="35" ref="M264:M327">H264/E264*100</f>
        <v>#DIV/0!</v>
      </c>
      <c r="N264" s="34" t="e">
        <f aca="true" t="shared" si="36" ref="N264:N327">H264/F264*100</f>
        <v>#DIV/0!</v>
      </c>
      <c r="O264" s="34">
        <f aca="true" t="shared" si="37" ref="O264:O327">H264-E264</f>
        <v>0</v>
      </c>
      <c r="P264" s="34"/>
    </row>
    <row r="265" spans="1:16" ht="15">
      <c r="A265" s="95"/>
      <c r="B265" s="92"/>
      <c r="C265" s="21" t="s">
        <v>34</v>
      </c>
      <c r="D265" s="43" t="s">
        <v>29</v>
      </c>
      <c r="E265" s="34"/>
      <c r="F265" s="49"/>
      <c r="G265" s="49"/>
      <c r="H265" s="34">
        <v>-1225</v>
      </c>
      <c r="I265" s="34">
        <f t="shared" si="32"/>
        <v>-1225</v>
      </c>
      <c r="J265" s="34"/>
      <c r="K265" s="34" t="e">
        <f t="shared" si="33"/>
        <v>#DIV/0!</v>
      </c>
      <c r="L265" s="34">
        <f t="shared" si="34"/>
        <v>-1225</v>
      </c>
      <c r="M265" s="34" t="e">
        <f t="shared" si="35"/>
        <v>#DIV/0!</v>
      </c>
      <c r="N265" s="34"/>
      <c r="O265" s="34">
        <f t="shared" si="37"/>
        <v>-1225</v>
      </c>
      <c r="P265" s="34"/>
    </row>
    <row r="266" spans="1:16" s="5" customFormat="1" ht="15.75">
      <c r="A266" s="95"/>
      <c r="B266" s="92"/>
      <c r="C266" s="22"/>
      <c r="D266" s="3" t="s">
        <v>35</v>
      </c>
      <c r="E266" s="6">
        <f>SUM(E252:E256,E259:E265)</f>
        <v>211598.1</v>
      </c>
      <c r="F266" s="6">
        <f>SUM(F252:F256,F259:F265)</f>
        <v>104469.7</v>
      </c>
      <c r="G266" s="6">
        <f>SUM(G252:G256,G259:G265)</f>
        <v>1065</v>
      </c>
      <c r="H266" s="6">
        <f>SUM(H252:H256,H259:H265)</f>
        <v>12756</v>
      </c>
      <c r="I266" s="6">
        <f t="shared" si="32"/>
        <v>11691</v>
      </c>
      <c r="J266" s="6">
        <f aca="true" t="shared" si="38" ref="J266:J327">H266/G266*100</f>
        <v>1197.7464788732395</v>
      </c>
      <c r="K266" s="6">
        <f t="shared" si="33"/>
        <v>12.210238949666746</v>
      </c>
      <c r="L266" s="6">
        <f t="shared" si="34"/>
        <v>-198842.1</v>
      </c>
      <c r="M266" s="6">
        <f t="shared" si="35"/>
        <v>6.028409517854839</v>
      </c>
      <c r="N266" s="6">
        <f t="shared" si="36"/>
        <v>12.210238949666746</v>
      </c>
      <c r="O266" s="6">
        <f t="shared" si="37"/>
        <v>-198842.1</v>
      </c>
      <c r="P266" s="6">
        <f aca="true" t="shared" si="39" ref="P266:P327">H266/E266*100</f>
        <v>6.028409517854839</v>
      </c>
    </row>
    <row r="267" spans="1:16" ht="15">
      <c r="A267" s="95"/>
      <c r="B267" s="92"/>
      <c r="C267" s="21" t="s">
        <v>21</v>
      </c>
      <c r="D267" s="43" t="s">
        <v>22</v>
      </c>
      <c r="E267" s="34">
        <f>E268</f>
        <v>4888.3</v>
      </c>
      <c r="F267" s="34">
        <f>F268</f>
        <v>9300</v>
      </c>
      <c r="G267" s="34">
        <f>G268</f>
        <v>2494.8</v>
      </c>
      <c r="H267" s="34">
        <f>H268</f>
        <v>4221.3</v>
      </c>
      <c r="I267" s="34">
        <f t="shared" si="32"/>
        <v>1726.5</v>
      </c>
      <c r="J267" s="34">
        <f t="shared" si="38"/>
        <v>169.2039442039442</v>
      </c>
      <c r="K267" s="34">
        <f t="shared" si="33"/>
        <v>45.39032258064516</v>
      </c>
      <c r="L267" s="34">
        <f t="shared" si="34"/>
        <v>-667</v>
      </c>
      <c r="M267" s="34">
        <f t="shared" si="35"/>
        <v>86.35517460057689</v>
      </c>
      <c r="N267" s="34">
        <f t="shared" si="36"/>
        <v>45.39032258064516</v>
      </c>
      <c r="O267" s="34">
        <f t="shared" si="37"/>
        <v>-667</v>
      </c>
      <c r="P267" s="34">
        <f t="shared" si="39"/>
        <v>86.35517460057689</v>
      </c>
    </row>
    <row r="268" spans="1:16" ht="47.25" customHeight="1" hidden="1">
      <c r="A268" s="95"/>
      <c r="B268" s="92"/>
      <c r="C268" s="20" t="s">
        <v>23</v>
      </c>
      <c r="D268" s="44" t="s">
        <v>24</v>
      </c>
      <c r="E268" s="34">
        <v>4888.3</v>
      </c>
      <c r="F268" s="34">
        <v>9300</v>
      </c>
      <c r="G268" s="34">
        <v>2494.8</v>
      </c>
      <c r="H268" s="34">
        <v>4221.3</v>
      </c>
      <c r="I268" s="34">
        <f t="shared" si="32"/>
        <v>1726.5</v>
      </c>
      <c r="J268" s="34">
        <f t="shared" si="38"/>
        <v>169.2039442039442</v>
      </c>
      <c r="K268" s="34">
        <f t="shared" si="33"/>
        <v>45.39032258064516</v>
      </c>
      <c r="L268" s="34">
        <f t="shared" si="34"/>
        <v>-667</v>
      </c>
      <c r="M268" s="34">
        <f t="shared" si="35"/>
        <v>86.35517460057689</v>
      </c>
      <c r="N268" s="34">
        <f t="shared" si="36"/>
        <v>45.39032258064516</v>
      </c>
      <c r="O268" s="34">
        <f t="shared" si="37"/>
        <v>-667</v>
      </c>
      <c r="P268" s="34">
        <f t="shared" si="39"/>
        <v>86.35517460057689</v>
      </c>
    </row>
    <row r="269" spans="1:16" s="5" customFormat="1" ht="15.75">
      <c r="A269" s="95"/>
      <c r="B269" s="92"/>
      <c r="C269" s="22"/>
      <c r="D269" s="3" t="s">
        <v>38</v>
      </c>
      <c r="E269" s="6">
        <f>E267</f>
        <v>4888.3</v>
      </c>
      <c r="F269" s="6">
        <f>F267</f>
        <v>9300</v>
      </c>
      <c r="G269" s="6">
        <f>G267</f>
        <v>2494.8</v>
      </c>
      <c r="H269" s="6">
        <f>H267</f>
        <v>4221.3</v>
      </c>
      <c r="I269" s="6">
        <f t="shared" si="32"/>
        <v>1726.5</v>
      </c>
      <c r="J269" s="6">
        <f t="shared" si="38"/>
        <v>169.2039442039442</v>
      </c>
      <c r="K269" s="6">
        <f t="shared" si="33"/>
        <v>45.39032258064516</v>
      </c>
      <c r="L269" s="6">
        <f t="shared" si="34"/>
        <v>-667</v>
      </c>
      <c r="M269" s="6">
        <f t="shared" si="35"/>
        <v>86.35517460057689</v>
      </c>
      <c r="N269" s="6">
        <f t="shared" si="36"/>
        <v>45.39032258064516</v>
      </c>
      <c r="O269" s="6">
        <f t="shared" si="37"/>
        <v>-667</v>
      </c>
      <c r="P269" s="6">
        <f t="shared" si="39"/>
        <v>86.35517460057689</v>
      </c>
    </row>
    <row r="270" spans="1:16" s="5" customFormat="1" ht="31.5">
      <c r="A270" s="95"/>
      <c r="B270" s="92"/>
      <c r="C270" s="22"/>
      <c r="D270" s="3" t="s">
        <v>39</v>
      </c>
      <c r="E270" s="6">
        <f>E271-E265</f>
        <v>216486.4</v>
      </c>
      <c r="F270" s="6">
        <f>F271-F265</f>
        <v>113769.7</v>
      </c>
      <c r="G270" s="6">
        <f>G271-G265</f>
        <v>3559.8</v>
      </c>
      <c r="H270" s="6">
        <f>H271-H265</f>
        <v>18202.3</v>
      </c>
      <c r="I270" s="6">
        <f t="shared" si="32"/>
        <v>14642.5</v>
      </c>
      <c r="J270" s="6">
        <f t="shared" si="38"/>
        <v>511.32928816225626</v>
      </c>
      <c r="K270" s="6">
        <f t="shared" si="33"/>
        <v>15.999251118707353</v>
      </c>
      <c r="L270" s="6">
        <f t="shared" si="34"/>
        <v>-198284.1</v>
      </c>
      <c r="M270" s="6">
        <f t="shared" si="35"/>
        <v>8.408057041920417</v>
      </c>
      <c r="N270" s="6">
        <f t="shared" si="36"/>
        <v>15.999251118707353</v>
      </c>
      <c r="O270" s="6">
        <f t="shared" si="37"/>
        <v>-198284.1</v>
      </c>
      <c r="P270" s="6">
        <f t="shared" si="39"/>
        <v>8.408057041920417</v>
      </c>
    </row>
    <row r="271" spans="1:16" s="5" customFormat="1" ht="15.75">
      <c r="A271" s="94"/>
      <c r="B271" s="91"/>
      <c r="C271" s="22"/>
      <c r="D271" s="3" t="s">
        <v>57</v>
      </c>
      <c r="E271" s="6">
        <f>E266+E269</f>
        <v>216486.4</v>
      </c>
      <c r="F271" s="6">
        <f>F266+F269</f>
        <v>113769.7</v>
      </c>
      <c r="G271" s="6">
        <f>G266+G269</f>
        <v>3559.8</v>
      </c>
      <c r="H271" s="6">
        <f>H266+H269</f>
        <v>16977.3</v>
      </c>
      <c r="I271" s="6">
        <f t="shared" si="32"/>
        <v>13417.5</v>
      </c>
      <c r="J271" s="6">
        <f t="shared" si="38"/>
        <v>476.9172425417158</v>
      </c>
      <c r="K271" s="6">
        <f t="shared" si="33"/>
        <v>14.922514518364732</v>
      </c>
      <c r="L271" s="6">
        <f t="shared" si="34"/>
        <v>-199509.1</v>
      </c>
      <c r="M271" s="6">
        <f t="shared" si="35"/>
        <v>7.8422016348371075</v>
      </c>
      <c r="N271" s="6">
        <f t="shared" si="36"/>
        <v>14.922514518364732</v>
      </c>
      <c r="O271" s="6">
        <f t="shared" si="37"/>
        <v>-199509.1</v>
      </c>
      <c r="P271" s="6">
        <f t="shared" si="39"/>
        <v>7.8422016348371075</v>
      </c>
    </row>
    <row r="272" spans="1:16" s="5" customFormat="1" ht="93">
      <c r="A272" s="93" t="s">
        <v>99</v>
      </c>
      <c r="B272" s="90" t="s">
        <v>100</v>
      </c>
      <c r="C272" s="21" t="s">
        <v>247</v>
      </c>
      <c r="D272" s="32" t="s">
        <v>249</v>
      </c>
      <c r="E272" s="34"/>
      <c r="F272" s="34"/>
      <c r="G272" s="34"/>
      <c r="H272" s="34">
        <v>12</v>
      </c>
      <c r="I272" s="34">
        <f t="shared" si="32"/>
        <v>12</v>
      </c>
      <c r="J272" s="34"/>
      <c r="K272" s="34"/>
      <c r="L272" s="34"/>
      <c r="M272" s="34"/>
      <c r="N272" s="34"/>
      <c r="O272" s="34">
        <f t="shared" si="37"/>
        <v>12</v>
      </c>
      <c r="P272" s="34"/>
    </row>
    <row r="273" spans="1:16" ht="31.5" customHeight="1">
      <c r="A273" s="95"/>
      <c r="B273" s="92"/>
      <c r="C273" s="21" t="s">
        <v>202</v>
      </c>
      <c r="D273" s="32" t="s">
        <v>203</v>
      </c>
      <c r="E273" s="34">
        <v>26.3</v>
      </c>
      <c r="F273" s="34"/>
      <c r="G273" s="34"/>
      <c r="H273" s="34">
        <v>42.2</v>
      </c>
      <c r="I273" s="34">
        <f t="shared" si="32"/>
        <v>42.2</v>
      </c>
      <c r="J273" s="34"/>
      <c r="K273" s="34"/>
      <c r="L273" s="34"/>
      <c r="M273" s="34"/>
      <c r="N273" s="34"/>
      <c r="O273" s="34">
        <f t="shared" si="37"/>
        <v>15.900000000000002</v>
      </c>
      <c r="P273" s="34">
        <f t="shared" si="39"/>
        <v>160.45627376425858</v>
      </c>
    </row>
    <row r="274" spans="1:16" ht="93" hidden="1">
      <c r="A274" s="95"/>
      <c r="B274" s="92"/>
      <c r="C274" s="62" t="s">
        <v>216</v>
      </c>
      <c r="D274" s="68" t="s">
        <v>219</v>
      </c>
      <c r="E274" s="34"/>
      <c r="F274" s="34"/>
      <c r="G274" s="34"/>
      <c r="H274" s="34"/>
      <c r="I274" s="34">
        <f t="shared" si="32"/>
        <v>0</v>
      </c>
      <c r="J274" s="34"/>
      <c r="K274" s="34"/>
      <c r="L274" s="34"/>
      <c r="M274" s="34"/>
      <c r="N274" s="34"/>
      <c r="O274" s="34">
        <f t="shared" si="37"/>
        <v>0</v>
      </c>
      <c r="P274" s="34" t="e">
        <f t="shared" si="39"/>
        <v>#DIV/0!</v>
      </c>
    </row>
    <row r="275" spans="1:16" ht="15">
      <c r="A275" s="95"/>
      <c r="B275" s="92"/>
      <c r="C275" s="21" t="s">
        <v>21</v>
      </c>
      <c r="D275" s="43" t="s">
        <v>22</v>
      </c>
      <c r="E275" s="34">
        <f>SUM(E276:E277)</f>
        <v>350.09999999999997</v>
      </c>
      <c r="F275" s="34">
        <f>SUM(F276:F277)</f>
        <v>0</v>
      </c>
      <c r="G275" s="34">
        <f>SUM(G276:G277)</f>
        <v>0</v>
      </c>
      <c r="H275" s="34">
        <f>SUM(H276:H277)</f>
        <v>14.7</v>
      </c>
      <c r="I275" s="34">
        <f t="shared" si="32"/>
        <v>14.7</v>
      </c>
      <c r="J275" s="34"/>
      <c r="K275" s="34"/>
      <c r="L275" s="34"/>
      <c r="M275" s="34"/>
      <c r="N275" s="34"/>
      <c r="O275" s="34">
        <f t="shared" si="37"/>
        <v>-335.4</v>
      </c>
      <c r="P275" s="34">
        <f t="shared" si="39"/>
        <v>4.1988003427592115</v>
      </c>
    </row>
    <row r="276" spans="1:16" ht="31.5" customHeight="1" hidden="1">
      <c r="A276" s="95"/>
      <c r="B276" s="92"/>
      <c r="C276" s="20" t="s">
        <v>42</v>
      </c>
      <c r="D276" s="44" t="s">
        <v>43</v>
      </c>
      <c r="E276" s="34"/>
      <c r="F276" s="34"/>
      <c r="G276" s="34"/>
      <c r="H276" s="34"/>
      <c r="I276" s="34">
        <f t="shared" si="32"/>
        <v>0</v>
      </c>
      <c r="J276" s="34"/>
      <c r="K276" s="34"/>
      <c r="L276" s="34"/>
      <c r="M276" s="34"/>
      <c r="N276" s="34"/>
      <c r="O276" s="34">
        <f t="shared" si="37"/>
        <v>0</v>
      </c>
      <c r="P276" s="34" t="e">
        <f t="shared" si="39"/>
        <v>#DIV/0!</v>
      </c>
    </row>
    <row r="277" spans="1:16" ht="47.25" customHeight="1" hidden="1">
      <c r="A277" s="95"/>
      <c r="B277" s="92"/>
      <c r="C277" s="20" t="s">
        <v>23</v>
      </c>
      <c r="D277" s="44" t="s">
        <v>24</v>
      </c>
      <c r="E277" s="34">
        <f>54.9+295.2</f>
        <v>350.09999999999997</v>
      </c>
      <c r="F277" s="34"/>
      <c r="G277" s="34"/>
      <c r="H277" s="34">
        <v>14.7</v>
      </c>
      <c r="I277" s="34">
        <f t="shared" si="32"/>
        <v>14.7</v>
      </c>
      <c r="J277" s="34"/>
      <c r="K277" s="34"/>
      <c r="L277" s="34"/>
      <c r="M277" s="34"/>
      <c r="N277" s="34"/>
      <c r="O277" s="34">
        <f t="shared" si="37"/>
        <v>-335.4</v>
      </c>
      <c r="P277" s="34">
        <f t="shared" si="39"/>
        <v>4.1988003427592115</v>
      </c>
    </row>
    <row r="278" spans="1:16" ht="15.75" customHeight="1">
      <c r="A278" s="95"/>
      <c r="B278" s="92"/>
      <c r="C278" s="21" t="s">
        <v>25</v>
      </c>
      <c r="D278" s="43" t="s">
        <v>26</v>
      </c>
      <c r="E278" s="34">
        <v>-315.2</v>
      </c>
      <c r="F278" s="34"/>
      <c r="G278" s="34"/>
      <c r="H278" s="34">
        <v>28</v>
      </c>
      <c r="I278" s="34">
        <f t="shared" si="32"/>
        <v>28</v>
      </c>
      <c r="J278" s="34"/>
      <c r="K278" s="34"/>
      <c r="L278" s="34"/>
      <c r="M278" s="34"/>
      <c r="N278" s="34"/>
      <c r="O278" s="34">
        <f t="shared" si="37"/>
        <v>343.2</v>
      </c>
      <c r="P278" s="34">
        <f t="shared" si="39"/>
        <v>-8.883248730964468</v>
      </c>
    </row>
    <row r="279" spans="1:16" ht="15">
      <c r="A279" s="95"/>
      <c r="B279" s="92"/>
      <c r="C279" s="21" t="s">
        <v>27</v>
      </c>
      <c r="D279" s="43" t="s">
        <v>28</v>
      </c>
      <c r="E279" s="34">
        <v>6640.3</v>
      </c>
      <c r="F279" s="34"/>
      <c r="G279" s="34"/>
      <c r="H279" s="34"/>
      <c r="I279" s="34">
        <f t="shared" si="32"/>
        <v>0</v>
      </c>
      <c r="J279" s="34"/>
      <c r="K279" s="34"/>
      <c r="L279" s="34"/>
      <c r="M279" s="34"/>
      <c r="N279" s="34"/>
      <c r="O279" s="34">
        <f t="shared" si="37"/>
        <v>-6640.3</v>
      </c>
      <c r="P279" s="34">
        <f t="shared" si="39"/>
        <v>0</v>
      </c>
    </row>
    <row r="280" spans="1:16" ht="15">
      <c r="A280" s="95"/>
      <c r="B280" s="92"/>
      <c r="C280" s="21" t="s">
        <v>30</v>
      </c>
      <c r="D280" s="43" t="s">
        <v>101</v>
      </c>
      <c r="E280" s="34"/>
      <c r="F280" s="34">
        <v>168042.7</v>
      </c>
      <c r="G280" s="34"/>
      <c r="H280" s="34"/>
      <c r="I280" s="34">
        <f t="shared" si="32"/>
        <v>0</v>
      </c>
      <c r="J280" s="34"/>
      <c r="K280" s="34">
        <f t="shared" si="33"/>
        <v>0</v>
      </c>
      <c r="L280" s="34">
        <f t="shared" si="34"/>
        <v>0</v>
      </c>
      <c r="M280" s="34" t="e">
        <f t="shared" si="35"/>
        <v>#DIV/0!</v>
      </c>
      <c r="N280" s="34">
        <f t="shared" si="36"/>
        <v>0</v>
      </c>
      <c r="O280" s="34">
        <f t="shared" si="37"/>
        <v>0</v>
      </c>
      <c r="P280" s="34"/>
    </row>
    <row r="281" spans="1:16" ht="15.75" customHeight="1" hidden="1">
      <c r="A281" s="95"/>
      <c r="B281" s="92"/>
      <c r="C281" s="21" t="s">
        <v>32</v>
      </c>
      <c r="D281" s="43" t="s">
        <v>78</v>
      </c>
      <c r="E281" s="34"/>
      <c r="F281" s="34"/>
      <c r="G281" s="34"/>
      <c r="H281" s="34"/>
      <c r="I281" s="34">
        <f t="shared" si="32"/>
        <v>0</v>
      </c>
      <c r="J281" s="34"/>
      <c r="K281" s="34" t="e">
        <f t="shared" si="33"/>
        <v>#DIV/0!</v>
      </c>
      <c r="L281" s="34">
        <f t="shared" si="34"/>
        <v>0</v>
      </c>
      <c r="M281" s="34" t="e">
        <f t="shared" si="35"/>
        <v>#DIV/0!</v>
      </c>
      <c r="N281" s="34" t="e">
        <f t="shared" si="36"/>
        <v>#DIV/0!</v>
      </c>
      <c r="O281" s="34">
        <f t="shared" si="37"/>
        <v>0</v>
      </c>
      <c r="P281" s="34"/>
    </row>
    <row r="282" spans="1:16" ht="15">
      <c r="A282" s="95"/>
      <c r="B282" s="92"/>
      <c r="C282" s="21" t="s">
        <v>49</v>
      </c>
      <c r="D282" s="44" t="s">
        <v>50</v>
      </c>
      <c r="E282" s="34"/>
      <c r="F282" s="34">
        <v>236876.2</v>
      </c>
      <c r="G282" s="34"/>
      <c r="H282" s="34"/>
      <c r="I282" s="34">
        <f t="shared" si="32"/>
        <v>0</v>
      </c>
      <c r="J282" s="34"/>
      <c r="K282" s="34">
        <f t="shared" si="33"/>
        <v>0</v>
      </c>
      <c r="L282" s="34">
        <f t="shared" si="34"/>
        <v>0</v>
      </c>
      <c r="M282" s="34" t="e">
        <f t="shared" si="35"/>
        <v>#DIV/0!</v>
      </c>
      <c r="N282" s="34">
        <f t="shared" si="36"/>
        <v>0</v>
      </c>
      <c r="O282" s="34">
        <f t="shared" si="37"/>
        <v>0</v>
      </c>
      <c r="P282" s="34"/>
    </row>
    <row r="283" spans="1:16" ht="15">
      <c r="A283" s="95"/>
      <c r="B283" s="92"/>
      <c r="C283" s="21" t="s">
        <v>34</v>
      </c>
      <c r="D283" s="43" t="s">
        <v>29</v>
      </c>
      <c r="E283" s="34"/>
      <c r="F283" s="34"/>
      <c r="G283" s="34"/>
      <c r="H283" s="34">
        <v>-7745</v>
      </c>
      <c r="I283" s="34">
        <f t="shared" si="32"/>
        <v>-7745</v>
      </c>
      <c r="J283" s="34"/>
      <c r="K283" s="34" t="e">
        <f t="shared" si="33"/>
        <v>#DIV/0!</v>
      </c>
      <c r="L283" s="34">
        <f t="shared" si="34"/>
        <v>-7745</v>
      </c>
      <c r="M283" s="34" t="e">
        <f t="shared" si="35"/>
        <v>#DIV/0!</v>
      </c>
      <c r="N283" s="34"/>
      <c r="O283" s="34">
        <f t="shared" si="37"/>
        <v>-7745</v>
      </c>
      <c r="P283" s="34"/>
    </row>
    <row r="284" spans="1:16" s="5" customFormat="1" ht="30.75">
      <c r="A284" s="95"/>
      <c r="B284" s="92"/>
      <c r="C284" s="23"/>
      <c r="D284" s="3" t="s">
        <v>39</v>
      </c>
      <c r="E284" s="4">
        <f>E285-E283</f>
        <v>6701.5</v>
      </c>
      <c r="F284" s="4">
        <f>F285-F283</f>
        <v>404918.9</v>
      </c>
      <c r="G284" s="4">
        <f>G285-G283</f>
        <v>0</v>
      </c>
      <c r="H284" s="4">
        <f>H285-H283</f>
        <v>96.89999999999964</v>
      </c>
      <c r="I284" s="4">
        <f t="shared" si="32"/>
        <v>96.89999999999964</v>
      </c>
      <c r="J284" s="4"/>
      <c r="K284" s="4">
        <f t="shared" si="33"/>
        <v>0.02393071797834076</v>
      </c>
      <c r="L284" s="4">
        <f t="shared" si="34"/>
        <v>-6604.6</v>
      </c>
      <c r="M284" s="4">
        <f t="shared" si="35"/>
        <v>1.4459449377005094</v>
      </c>
      <c r="N284" s="4">
        <f t="shared" si="36"/>
        <v>0.02393071797834076</v>
      </c>
      <c r="O284" s="4">
        <f t="shared" si="37"/>
        <v>-6604.6</v>
      </c>
      <c r="P284" s="4">
        <f t="shared" si="39"/>
        <v>1.4459449377005094</v>
      </c>
    </row>
    <row r="285" spans="1:16" s="5" customFormat="1" ht="15">
      <c r="A285" s="94"/>
      <c r="B285" s="91"/>
      <c r="C285" s="23"/>
      <c r="D285" s="3" t="s">
        <v>57</v>
      </c>
      <c r="E285" s="4">
        <f>SUM(E272:E275,E278:E283)</f>
        <v>6701.5</v>
      </c>
      <c r="F285" s="4">
        <f>SUM(F272:F275,F278:F283)</f>
        <v>404918.9</v>
      </c>
      <c r="G285" s="4">
        <f>SUM(G272:G275,G278:G283)</f>
        <v>0</v>
      </c>
      <c r="H285" s="4">
        <f>SUM(H272:H275,H278:H283)</f>
        <v>-7648.1</v>
      </c>
      <c r="I285" s="4">
        <f t="shared" si="32"/>
        <v>-7648.1</v>
      </c>
      <c r="J285" s="4"/>
      <c r="K285" s="4">
        <f t="shared" si="33"/>
        <v>-1.8887979790521017</v>
      </c>
      <c r="L285" s="4">
        <f t="shared" si="34"/>
        <v>-14349.6</v>
      </c>
      <c r="M285" s="4">
        <f t="shared" si="35"/>
        <v>-114.125195851675</v>
      </c>
      <c r="N285" s="4">
        <f t="shared" si="36"/>
        <v>-1.8887979790521017</v>
      </c>
      <c r="O285" s="4">
        <f t="shared" si="37"/>
        <v>-14349.6</v>
      </c>
      <c r="P285" s="4">
        <f t="shared" si="39"/>
        <v>-114.125195851675</v>
      </c>
    </row>
    <row r="286" spans="1:16" s="5" customFormat="1" ht="31.5" customHeight="1">
      <c r="A286" s="93" t="s">
        <v>102</v>
      </c>
      <c r="B286" s="90" t="s">
        <v>103</v>
      </c>
      <c r="C286" s="21" t="s">
        <v>202</v>
      </c>
      <c r="D286" s="32" t="s">
        <v>203</v>
      </c>
      <c r="E286" s="34">
        <v>2.6</v>
      </c>
      <c r="F286" s="34"/>
      <c r="G286" s="34"/>
      <c r="H286" s="34">
        <v>100</v>
      </c>
      <c r="I286" s="34">
        <f t="shared" si="32"/>
        <v>100</v>
      </c>
      <c r="J286" s="34"/>
      <c r="K286" s="34"/>
      <c r="L286" s="34"/>
      <c r="M286" s="34"/>
      <c r="N286" s="34"/>
      <c r="O286" s="34">
        <f t="shared" si="37"/>
        <v>97.4</v>
      </c>
      <c r="P286" s="34">
        <f t="shared" si="39"/>
        <v>3846.153846153846</v>
      </c>
    </row>
    <row r="287" spans="1:16" s="5" customFormat="1" ht="31.5" customHeight="1">
      <c r="A287" s="95"/>
      <c r="B287" s="92"/>
      <c r="C287" s="21" t="s">
        <v>21</v>
      </c>
      <c r="D287" s="43" t="s">
        <v>22</v>
      </c>
      <c r="E287" s="34">
        <f>SUM(E288)</f>
        <v>0</v>
      </c>
      <c r="F287" s="34">
        <f>SUM(F288)</f>
        <v>0</v>
      </c>
      <c r="G287" s="34">
        <f>SUM(G288)</f>
        <v>0</v>
      </c>
      <c r="H287" s="34">
        <f>SUM(H288)</f>
        <v>416.7</v>
      </c>
      <c r="I287" s="34">
        <f t="shared" si="32"/>
        <v>416.7</v>
      </c>
      <c r="J287" s="34"/>
      <c r="K287" s="34"/>
      <c r="L287" s="34"/>
      <c r="M287" s="34"/>
      <c r="N287" s="34"/>
      <c r="O287" s="34">
        <f t="shared" si="37"/>
        <v>416.7</v>
      </c>
      <c r="P287" s="34"/>
    </row>
    <row r="288" spans="1:16" s="5" customFormat="1" ht="31.5" customHeight="1" hidden="1">
      <c r="A288" s="95"/>
      <c r="B288" s="92"/>
      <c r="C288" s="20" t="s">
        <v>23</v>
      </c>
      <c r="D288" s="44" t="s">
        <v>24</v>
      </c>
      <c r="E288" s="34"/>
      <c r="F288" s="34"/>
      <c r="G288" s="34"/>
      <c r="H288" s="34">
        <v>416.7</v>
      </c>
      <c r="I288" s="34">
        <f t="shared" si="32"/>
        <v>416.7</v>
      </c>
      <c r="J288" s="34"/>
      <c r="K288" s="34"/>
      <c r="L288" s="34"/>
      <c r="M288" s="34"/>
      <c r="N288" s="34"/>
      <c r="O288" s="34">
        <f t="shared" si="37"/>
        <v>416.7</v>
      </c>
      <c r="P288" s="34"/>
    </row>
    <row r="289" spans="1:16" s="5" customFormat="1" ht="15" hidden="1">
      <c r="A289" s="95"/>
      <c r="B289" s="92"/>
      <c r="C289" s="21" t="s">
        <v>25</v>
      </c>
      <c r="D289" s="43" t="s">
        <v>26</v>
      </c>
      <c r="E289" s="34"/>
      <c r="F289" s="34"/>
      <c r="G289" s="34"/>
      <c r="H289" s="34"/>
      <c r="I289" s="34">
        <f t="shared" si="32"/>
        <v>0</v>
      </c>
      <c r="J289" s="34"/>
      <c r="K289" s="34"/>
      <c r="L289" s="34"/>
      <c r="M289" s="34"/>
      <c r="N289" s="34"/>
      <c r="O289" s="34">
        <f t="shared" si="37"/>
        <v>0</v>
      </c>
      <c r="P289" s="34"/>
    </row>
    <row r="290" spans="1:16" s="5" customFormat="1" ht="78.75" customHeight="1" hidden="1">
      <c r="A290" s="95"/>
      <c r="B290" s="92"/>
      <c r="C290" s="21" t="s">
        <v>27</v>
      </c>
      <c r="D290" s="43" t="s">
        <v>104</v>
      </c>
      <c r="E290" s="34"/>
      <c r="F290" s="34"/>
      <c r="G290" s="34"/>
      <c r="H290" s="34"/>
      <c r="I290" s="34">
        <f t="shared" si="32"/>
        <v>0</v>
      </c>
      <c r="J290" s="34" t="e">
        <f t="shared" si="38"/>
        <v>#DIV/0!</v>
      </c>
      <c r="K290" s="34" t="e">
        <f t="shared" si="33"/>
        <v>#DIV/0!</v>
      </c>
      <c r="L290" s="34">
        <f t="shared" si="34"/>
        <v>0</v>
      </c>
      <c r="M290" s="34" t="e">
        <f t="shared" si="35"/>
        <v>#DIV/0!</v>
      </c>
      <c r="N290" s="34" t="e">
        <f t="shared" si="36"/>
        <v>#DIV/0!</v>
      </c>
      <c r="O290" s="34">
        <f t="shared" si="37"/>
        <v>0</v>
      </c>
      <c r="P290" s="34" t="e">
        <f t="shared" si="39"/>
        <v>#DIV/0!</v>
      </c>
    </row>
    <row r="291" spans="1:16" s="5" customFormat="1" ht="15">
      <c r="A291" s="95"/>
      <c r="B291" s="92"/>
      <c r="C291" s="21" t="s">
        <v>32</v>
      </c>
      <c r="D291" s="43" t="s">
        <v>78</v>
      </c>
      <c r="E291" s="34">
        <v>28.6</v>
      </c>
      <c r="F291" s="34">
        <v>31.2</v>
      </c>
      <c r="G291" s="34">
        <v>31.2</v>
      </c>
      <c r="H291" s="34">
        <v>31.2</v>
      </c>
      <c r="I291" s="34">
        <f t="shared" si="32"/>
        <v>0</v>
      </c>
      <c r="J291" s="34">
        <f t="shared" si="38"/>
        <v>100</v>
      </c>
      <c r="K291" s="34">
        <f t="shared" si="33"/>
        <v>100</v>
      </c>
      <c r="L291" s="34">
        <f t="shared" si="34"/>
        <v>2.599999999999998</v>
      </c>
      <c r="M291" s="34">
        <f t="shared" si="35"/>
        <v>109.09090909090908</v>
      </c>
      <c r="N291" s="34">
        <f t="shared" si="36"/>
        <v>100</v>
      </c>
      <c r="O291" s="34">
        <f t="shared" si="37"/>
        <v>2.599999999999998</v>
      </c>
      <c r="P291" s="34">
        <f t="shared" si="39"/>
        <v>109.09090909090908</v>
      </c>
    </row>
    <row r="292" spans="1:16" s="5" customFormat="1" ht="15">
      <c r="A292" s="95"/>
      <c r="B292" s="92"/>
      <c r="C292" s="21" t="s">
        <v>49</v>
      </c>
      <c r="D292" s="44" t="s">
        <v>50</v>
      </c>
      <c r="E292" s="34">
        <v>11297.5</v>
      </c>
      <c r="F292" s="34"/>
      <c r="G292" s="34"/>
      <c r="H292" s="34"/>
      <c r="I292" s="34">
        <f t="shared" si="32"/>
        <v>0</v>
      </c>
      <c r="J292" s="34"/>
      <c r="K292" s="34"/>
      <c r="L292" s="34"/>
      <c r="M292" s="34"/>
      <c r="N292" s="34"/>
      <c r="O292" s="34">
        <f t="shared" si="37"/>
        <v>-11297.5</v>
      </c>
      <c r="P292" s="34">
        <f t="shared" si="39"/>
        <v>0</v>
      </c>
    </row>
    <row r="293" spans="1:16" s="5" customFormat="1" ht="15">
      <c r="A293" s="95"/>
      <c r="B293" s="92"/>
      <c r="C293" s="21" t="s">
        <v>34</v>
      </c>
      <c r="D293" s="43" t="s">
        <v>29</v>
      </c>
      <c r="E293" s="34"/>
      <c r="F293" s="34"/>
      <c r="G293" s="34"/>
      <c r="H293" s="34">
        <v>-56.9</v>
      </c>
      <c r="I293" s="34">
        <f t="shared" si="32"/>
        <v>-56.9</v>
      </c>
      <c r="J293" s="34"/>
      <c r="K293" s="34"/>
      <c r="L293" s="34"/>
      <c r="M293" s="34"/>
      <c r="N293" s="34"/>
      <c r="O293" s="34">
        <f t="shared" si="37"/>
        <v>-56.9</v>
      </c>
      <c r="P293" s="34"/>
    </row>
    <row r="294" spans="1:16" s="5" customFormat="1" ht="15">
      <c r="A294" s="95"/>
      <c r="B294" s="92"/>
      <c r="C294" s="23"/>
      <c r="D294" s="3" t="s">
        <v>35</v>
      </c>
      <c r="E294" s="4">
        <f>SUM(E286:E293)-E287</f>
        <v>11328.7</v>
      </c>
      <c r="F294" s="4">
        <f>SUM(F286:F293)-F287</f>
        <v>31.2</v>
      </c>
      <c r="G294" s="4">
        <f>SUM(G286:G293)-G287</f>
        <v>31.2</v>
      </c>
      <c r="H294" s="4">
        <f>SUM(H286:H293)-H287</f>
        <v>491.00000000000017</v>
      </c>
      <c r="I294" s="4">
        <f t="shared" si="32"/>
        <v>459.8000000000002</v>
      </c>
      <c r="J294" s="4">
        <f t="shared" si="38"/>
        <v>1573.7179487179492</v>
      </c>
      <c r="K294" s="4">
        <f t="shared" si="33"/>
        <v>1573.7179487179492</v>
      </c>
      <c r="L294" s="4">
        <f t="shared" si="34"/>
        <v>-10837.7</v>
      </c>
      <c r="M294" s="4">
        <f t="shared" si="35"/>
        <v>4.334124833387769</v>
      </c>
      <c r="N294" s="4">
        <f t="shared" si="36"/>
        <v>1573.7179487179492</v>
      </c>
      <c r="O294" s="4">
        <f t="shared" si="37"/>
        <v>-10837.7</v>
      </c>
      <c r="P294" s="4">
        <f t="shared" si="39"/>
        <v>4.334124833387769</v>
      </c>
    </row>
    <row r="295" spans="1:16" ht="15">
      <c r="A295" s="95"/>
      <c r="B295" s="92"/>
      <c r="C295" s="21" t="s">
        <v>105</v>
      </c>
      <c r="D295" s="47" t="s">
        <v>106</v>
      </c>
      <c r="E295" s="34">
        <v>136295.5</v>
      </c>
      <c r="F295" s="34">
        <v>917669.9</v>
      </c>
      <c r="G295" s="34">
        <v>130077.6</v>
      </c>
      <c r="H295" s="34">
        <v>198714.1</v>
      </c>
      <c r="I295" s="34">
        <f t="shared" si="32"/>
        <v>68636.5</v>
      </c>
      <c r="J295" s="34">
        <f t="shared" si="38"/>
        <v>152.7658105623105</v>
      </c>
      <c r="K295" s="34">
        <f t="shared" si="33"/>
        <v>21.65420267135274</v>
      </c>
      <c r="L295" s="34">
        <f t="shared" si="34"/>
        <v>62418.600000000006</v>
      </c>
      <c r="M295" s="34">
        <f t="shared" si="35"/>
        <v>145.79652299599033</v>
      </c>
      <c r="N295" s="34">
        <f t="shared" si="36"/>
        <v>21.65420267135274</v>
      </c>
      <c r="O295" s="34">
        <f t="shared" si="37"/>
        <v>62418.600000000006</v>
      </c>
      <c r="P295" s="34">
        <f t="shared" si="39"/>
        <v>145.79652299599033</v>
      </c>
    </row>
    <row r="296" spans="1:16" ht="15">
      <c r="A296" s="95"/>
      <c r="B296" s="92"/>
      <c r="C296" s="21" t="s">
        <v>21</v>
      </c>
      <c r="D296" s="43" t="s">
        <v>22</v>
      </c>
      <c r="E296" s="34">
        <f>E297+E299+E298</f>
        <v>8311.300000000001</v>
      </c>
      <c r="F296" s="34">
        <f>F297+F299+F298</f>
        <v>1170</v>
      </c>
      <c r="G296" s="34">
        <f>G297+G299+G298</f>
        <v>112</v>
      </c>
      <c r="H296" s="34">
        <f>H297+H299+H298</f>
        <v>1121.2</v>
      </c>
      <c r="I296" s="34">
        <f t="shared" si="32"/>
        <v>1009.2</v>
      </c>
      <c r="J296" s="34">
        <f t="shared" si="38"/>
        <v>1001.0714285714287</v>
      </c>
      <c r="K296" s="34">
        <f t="shared" si="33"/>
        <v>95.82905982905984</v>
      </c>
      <c r="L296" s="34">
        <f t="shared" si="34"/>
        <v>-7190.100000000001</v>
      </c>
      <c r="M296" s="34">
        <f t="shared" si="35"/>
        <v>13.490067739102185</v>
      </c>
      <c r="N296" s="34">
        <f t="shared" si="36"/>
        <v>95.82905982905984</v>
      </c>
      <c r="O296" s="34">
        <f t="shared" si="37"/>
        <v>-7190.100000000001</v>
      </c>
      <c r="P296" s="34">
        <f t="shared" si="39"/>
        <v>13.490067739102185</v>
      </c>
    </row>
    <row r="297" spans="1:16" s="5" customFormat="1" ht="31.5" customHeight="1" hidden="1">
      <c r="A297" s="95"/>
      <c r="B297" s="92"/>
      <c r="C297" s="20" t="s">
        <v>233</v>
      </c>
      <c r="D297" s="43" t="s">
        <v>235</v>
      </c>
      <c r="E297" s="34"/>
      <c r="F297" s="34">
        <v>120</v>
      </c>
      <c r="G297" s="34">
        <v>40</v>
      </c>
      <c r="H297" s="67">
        <v>4</v>
      </c>
      <c r="I297" s="67">
        <f t="shared" si="32"/>
        <v>-36</v>
      </c>
      <c r="J297" s="67">
        <f t="shared" si="38"/>
        <v>10</v>
      </c>
      <c r="K297" s="67">
        <f t="shared" si="33"/>
        <v>3.3333333333333335</v>
      </c>
      <c r="L297" s="67">
        <f t="shared" si="34"/>
        <v>4</v>
      </c>
      <c r="M297" s="67" t="e">
        <f t="shared" si="35"/>
        <v>#DIV/0!</v>
      </c>
      <c r="N297" s="67">
        <f t="shared" si="36"/>
        <v>3.3333333333333335</v>
      </c>
      <c r="O297" s="67">
        <f t="shared" si="37"/>
        <v>4</v>
      </c>
      <c r="P297" s="67" t="e">
        <f t="shared" si="39"/>
        <v>#DIV/0!</v>
      </c>
    </row>
    <row r="298" spans="1:16" s="5" customFormat="1" ht="31.5" customHeight="1" hidden="1">
      <c r="A298" s="95"/>
      <c r="B298" s="92"/>
      <c r="C298" s="20" t="s">
        <v>234</v>
      </c>
      <c r="D298" s="43" t="s">
        <v>236</v>
      </c>
      <c r="E298" s="34">
        <v>8184.6</v>
      </c>
      <c r="F298" s="34">
        <v>980</v>
      </c>
      <c r="G298" s="34">
        <v>50</v>
      </c>
      <c r="H298" s="67">
        <v>1094.5</v>
      </c>
      <c r="I298" s="67">
        <f t="shared" si="32"/>
        <v>1044.5</v>
      </c>
      <c r="J298" s="67">
        <f t="shared" si="38"/>
        <v>2189</v>
      </c>
      <c r="K298" s="67">
        <f t="shared" si="33"/>
        <v>111.68367346938774</v>
      </c>
      <c r="L298" s="67">
        <f t="shared" si="34"/>
        <v>-7090.1</v>
      </c>
      <c r="M298" s="67">
        <f t="shared" si="35"/>
        <v>13.372675512547955</v>
      </c>
      <c r="N298" s="67">
        <f t="shared" si="36"/>
        <v>111.68367346938774</v>
      </c>
      <c r="O298" s="67">
        <f t="shared" si="37"/>
        <v>-7090.1</v>
      </c>
      <c r="P298" s="67">
        <f t="shared" si="39"/>
        <v>13.372675512547955</v>
      </c>
    </row>
    <row r="299" spans="1:16" s="5" customFormat="1" ht="47.25" customHeight="1" hidden="1">
      <c r="A299" s="95"/>
      <c r="B299" s="92"/>
      <c r="C299" s="20" t="s">
        <v>23</v>
      </c>
      <c r="D299" s="44" t="s">
        <v>24</v>
      </c>
      <c r="E299" s="34">
        <v>126.7</v>
      </c>
      <c r="F299" s="34">
        <v>70</v>
      </c>
      <c r="G299" s="34">
        <v>22</v>
      </c>
      <c r="H299" s="34">
        <v>22.7</v>
      </c>
      <c r="I299" s="34">
        <f t="shared" si="32"/>
        <v>0.6999999999999993</v>
      </c>
      <c r="J299" s="34">
        <f t="shared" si="38"/>
        <v>103.18181818181817</v>
      </c>
      <c r="K299" s="34">
        <f t="shared" si="33"/>
        <v>32.42857142857143</v>
      </c>
      <c r="L299" s="34">
        <f t="shared" si="34"/>
        <v>-104</v>
      </c>
      <c r="M299" s="34">
        <f t="shared" si="35"/>
        <v>17.91633780584057</v>
      </c>
      <c r="N299" s="34">
        <f t="shared" si="36"/>
        <v>32.42857142857143</v>
      </c>
      <c r="O299" s="34">
        <f t="shared" si="37"/>
        <v>-104</v>
      </c>
      <c r="P299" s="34">
        <f t="shared" si="39"/>
        <v>17.91633780584057</v>
      </c>
    </row>
    <row r="300" spans="1:16" s="5" customFormat="1" ht="15">
      <c r="A300" s="95"/>
      <c r="B300" s="92"/>
      <c r="C300" s="23"/>
      <c r="D300" s="3" t="s">
        <v>38</v>
      </c>
      <c r="E300" s="4">
        <f>SUM(E295:E296)</f>
        <v>144606.8</v>
      </c>
      <c r="F300" s="4">
        <f>SUM(F295:F296)</f>
        <v>918839.9</v>
      </c>
      <c r="G300" s="4">
        <f>SUM(G295:G296)</f>
        <v>130189.6</v>
      </c>
      <c r="H300" s="4">
        <f>SUM(H295:H296)</f>
        <v>199835.30000000002</v>
      </c>
      <c r="I300" s="4">
        <f t="shared" si="32"/>
        <v>69645.70000000001</v>
      </c>
      <c r="J300" s="4">
        <f t="shared" si="38"/>
        <v>153.49559411811697</v>
      </c>
      <c r="K300" s="4">
        <f t="shared" si="33"/>
        <v>21.748652839303126</v>
      </c>
      <c r="L300" s="4">
        <f t="shared" si="34"/>
        <v>55228.50000000003</v>
      </c>
      <c r="M300" s="4">
        <f t="shared" si="35"/>
        <v>138.192187366016</v>
      </c>
      <c r="N300" s="4">
        <f t="shared" si="36"/>
        <v>21.748652839303126</v>
      </c>
      <c r="O300" s="4">
        <f t="shared" si="37"/>
        <v>55228.50000000003</v>
      </c>
      <c r="P300" s="4">
        <f t="shared" si="39"/>
        <v>138.192187366016</v>
      </c>
    </row>
    <row r="301" spans="1:16" s="5" customFormat="1" ht="30.75">
      <c r="A301" s="95"/>
      <c r="B301" s="92"/>
      <c r="C301" s="23"/>
      <c r="D301" s="3" t="s">
        <v>39</v>
      </c>
      <c r="E301" s="4">
        <f>E302-E293</f>
        <v>155935.5</v>
      </c>
      <c r="F301" s="4">
        <f>F302-F293</f>
        <v>918871.1</v>
      </c>
      <c r="G301" s="4">
        <f>G302-G293</f>
        <v>130220.8</v>
      </c>
      <c r="H301" s="4">
        <f>H302-H293</f>
        <v>200383.2</v>
      </c>
      <c r="I301" s="4">
        <f t="shared" si="32"/>
        <v>70162.40000000001</v>
      </c>
      <c r="J301" s="4">
        <f t="shared" si="38"/>
        <v>153.87956455497124</v>
      </c>
      <c r="K301" s="4">
        <f t="shared" si="33"/>
        <v>21.80754188481932</v>
      </c>
      <c r="L301" s="4">
        <f t="shared" si="34"/>
        <v>44447.70000000001</v>
      </c>
      <c r="M301" s="4">
        <f t="shared" si="35"/>
        <v>128.5039006512308</v>
      </c>
      <c r="N301" s="4">
        <f t="shared" si="36"/>
        <v>21.80754188481932</v>
      </c>
      <c r="O301" s="4">
        <f t="shared" si="37"/>
        <v>44447.70000000001</v>
      </c>
      <c r="P301" s="4">
        <f t="shared" si="39"/>
        <v>128.5039006512308</v>
      </c>
    </row>
    <row r="302" spans="1:16" s="5" customFormat="1" ht="15">
      <c r="A302" s="94"/>
      <c r="B302" s="91"/>
      <c r="C302" s="23"/>
      <c r="D302" s="3" t="s">
        <v>57</v>
      </c>
      <c r="E302" s="4">
        <f>E294+E300</f>
        <v>155935.5</v>
      </c>
      <c r="F302" s="4">
        <f>F294+F300</f>
        <v>918871.1</v>
      </c>
      <c r="G302" s="4">
        <f>G294+G300</f>
        <v>130220.8</v>
      </c>
      <c r="H302" s="4">
        <f>H294+H300</f>
        <v>200326.30000000002</v>
      </c>
      <c r="I302" s="4">
        <f t="shared" si="32"/>
        <v>70105.50000000001</v>
      </c>
      <c r="J302" s="4">
        <f t="shared" si="38"/>
        <v>153.83586953850693</v>
      </c>
      <c r="K302" s="4">
        <f t="shared" si="33"/>
        <v>21.80134950375521</v>
      </c>
      <c r="L302" s="4">
        <f t="shared" si="34"/>
        <v>44390.80000000002</v>
      </c>
      <c r="M302" s="4">
        <f t="shared" si="35"/>
        <v>128.46741120527398</v>
      </c>
      <c r="N302" s="4">
        <f t="shared" si="36"/>
        <v>21.80134950375521</v>
      </c>
      <c r="O302" s="4">
        <f t="shared" si="37"/>
        <v>44390.80000000002</v>
      </c>
      <c r="P302" s="4">
        <f t="shared" si="39"/>
        <v>128.46741120527398</v>
      </c>
    </row>
    <row r="303" spans="1:16" s="5" customFormat="1" ht="31.5" customHeight="1" hidden="1">
      <c r="A303" s="93" t="s">
        <v>109</v>
      </c>
      <c r="B303" s="90" t="s">
        <v>110</v>
      </c>
      <c r="C303" s="21" t="s">
        <v>18</v>
      </c>
      <c r="D303" s="32" t="s">
        <v>19</v>
      </c>
      <c r="E303" s="34"/>
      <c r="F303" s="4"/>
      <c r="G303" s="4"/>
      <c r="H303" s="34"/>
      <c r="I303" s="34">
        <f t="shared" si="32"/>
        <v>0</v>
      </c>
      <c r="J303" s="34" t="e">
        <f t="shared" si="38"/>
        <v>#DIV/0!</v>
      </c>
      <c r="K303" s="34" t="e">
        <f t="shared" si="33"/>
        <v>#DIV/0!</v>
      </c>
      <c r="L303" s="34">
        <f t="shared" si="34"/>
        <v>0</v>
      </c>
      <c r="M303" s="34" t="e">
        <f t="shared" si="35"/>
        <v>#DIV/0!</v>
      </c>
      <c r="N303" s="34" t="e">
        <f t="shared" si="36"/>
        <v>#DIV/0!</v>
      </c>
      <c r="O303" s="34">
        <f t="shared" si="37"/>
        <v>0</v>
      </c>
      <c r="P303" s="34" t="e">
        <f t="shared" si="39"/>
        <v>#DIV/0!</v>
      </c>
    </row>
    <row r="304" spans="1:16" s="5" customFormat="1" ht="15.75" customHeight="1" hidden="1">
      <c r="A304" s="95"/>
      <c r="B304" s="92"/>
      <c r="C304" s="21" t="s">
        <v>25</v>
      </c>
      <c r="D304" s="43" t="s">
        <v>26</v>
      </c>
      <c r="E304" s="34"/>
      <c r="F304" s="4"/>
      <c r="G304" s="4"/>
      <c r="H304" s="34"/>
      <c r="I304" s="34">
        <f t="shared" si="32"/>
        <v>0</v>
      </c>
      <c r="J304" s="34" t="e">
        <f t="shared" si="38"/>
        <v>#DIV/0!</v>
      </c>
      <c r="K304" s="34" t="e">
        <f t="shared" si="33"/>
        <v>#DIV/0!</v>
      </c>
      <c r="L304" s="34">
        <f t="shared" si="34"/>
        <v>0</v>
      </c>
      <c r="M304" s="34" t="e">
        <f t="shared" si="35"/>
        <v>#DIV/0!</v>
      </c>
      <c r="N304" s="34" t="e">
        <f t="shared" si="36"/>
        <v>#DIV/0!</v>
      </c>
      <c r="O304" s="34">
        <f t="shared" si="37"/>
        <v>0</v>
      </c>
      <c r="P304" s="34" t="e">
        <f t="shared" si="39"/>
        <v>#DIV/0!</v>
      </c>
    </row>
    <row r="305" spans="1:16" s="5" customFormat="1" ht="15.75" customHeight="1" hidden="1">
      <c r="A305" s="95"/>
      <c r="B305" s="92"/>
      <c r="C305" s="21" t="s">
        <v>49</v>
      </c>
      <c r="D305" s="44" t="s">
        <v>50</v>
      </c>
      <c r="E305" s="34"/>
      <c r="F305" s="34"/>
      <c r="G305" s="34"/>
      <c r="H305" s="34"/>
      <c r="I305" s="34">
        <f t="shared" si="32"/>
        <v>0</v>
      </c>
      <c r="J305" s="34" t="e">
        <f t="shared" si="38"/>
        <v>#DIV/0!</v>
      </c>
      <c r="K305" s="34" t="e">
        <f t="shared" si="33"/>
        <v>#DIV/0!</v>
      </c>
      <c r="L305" s="34">
        <f t="shared" si="34"/>
        <v>0</v>
      </c>
      <c r="M305" s="34" t="e">
        <f t="shared" si="35"/>
        <v>#DIV/0!</v>
      </c>
      <c r="N305" s="34" t="e">
        <f t="shared" si="36"/>
        <v>#DIV/0!</v>
      </c>
      <c r="O305" s="34">
        <f t="shared" si="37"/>
        <v>0</v>
      </c>
      <c r="P305" s="34" t="e">
        <f t="shared" si="39"/>
        <v>#DIV/0!</v>
      </c>
    </row>
    <row r="306" spans="1:16" s="5" customFormat="1" ht="15">
      <c r="A306" s="95"/>
      <c r="B306" s="92"/>
      <c r="C306" s="21" t="s">
        <v>34</v>
      </c>
      <c r="D306" s="43" t="s">
        <v>29</v>
      </c>
      <c r="E306" s="34">
        <v>-13.2</v>
      </c>
      <c r="F306" s="34"/>
      <c r="G306" s="34"/>
      <c r="H306" s="34"/>
      <c r="I306" s="34">
        <f t="shared" si="32"/>
        <v>0</v>
      </c>
      <c r="J306" s="34"/>
      <c r="K306" s="34"/>
      <c r="L306" s="34"/>
      <c r="M306" s="34"/>
      <c r="N306" s="34"/>
      <c r="O306" s="34">
        <f t="shared" si="37"/>
        <v>13.2</v>
      </c>
      <c r="P306" s="34">
        <f t="shared" si="39"/>
        <v>0</v>
      </c>
    </row>
    <row r="307" spans="1:16" s="5" customFormat="1" ht="15">
      <c r="A307" s="95"/>
      <c r="B307" s="92"/>
      <c r="C307" s="23"/>
      <c r="D307" s="3" t="s">
        <v>35</v>
      </c>
      <c r="E307" s="4">
        <f>SUM(E303:E306)</f>
        <v>-13.2</v>
      </c>
      <c r="F307" s="4">
        <f>SUM(F303:F306)</f>
        <v>0</v>
      </c>
      <c r="G307" s="4">
        <f>SUM(G303:G306)</f>
        <v>0</v>
      </c>
      <c r="H307" s="4">
        <f>SUM(H303:H306)</f>
        <v>0</v>
      </c>
      <c r="I307" s="4">
        <f t="shared" si="32"/>
        <v>0</v>
      </c>
      <c r="J307" s="4"/>
      <c r="K307" s="4"/>
      <c r="L307" s="4"/>
      <c r="M307" s="4"/>
      <c r="N307" s="4"/>
      <c r="O307" s="4">
        <f t="shared" si="37"/>
        <v>13.2</v>
      </c>
      <c r="P307" s="4">
        <f t="shared" si="39"/>
        <v>0</v>
      </c>
    </row>
    <row r="308" spans="1:16" ht="15">
      <c r="A308" s="95"/>
      <c r="B308" s="92"/>
      <c r="C308" s="21" t="s">
        <v>111</v>
      </c>
      <c r="D308" s="43" t="s">
        <v>112</v>
      </c>
      <c r="E308" s="34">
        <v>2381450.7</v>
      </c>
      <c r="F308" s="51">
        <v>9032629.5</v>
      </c>
      <c r="G308" s="34">
        <v>2618332.7</v>
      </c>
      <c r="H308" s="34">
        <v>2669283.6</v>
      </c>
      <c r="I308" s="34">
        <f t="shared" si="32"/>
        <v>50950.89999999991</v>
      </c>
      <c r="J308" s="34">
        <f t="shared" si="38"/>
        <v>101.94592917851884</v>
      </c>
      <c r="K308" s="34">
        <f t="shared" si="33"/>
        <v>29.551567458844623</v>
      </c>
      <c r="L308" s="34">
        <f t="shared" si="34"/>
        <v>287832.8999999999</v>
      </c>
      <c r="M308" s="34">
        <f t="shared" si="35"/>
        <v>112.08645217807785</v>
      </c>
      <c r="N308" s="34">
        <f t="shared" si="36"/>
        <v>29.551567458844623</v>
      </c>
      <c r="O308" s="34">
        <f t="shared" si="37"/>
        <v>287832.8999999999</v>
      </c>
      <c r="P308" s="34">
        <f t="shared" si="39"/>
        <v>112.08645217807785</v>
      </c>
    </row>
    <row r="309" spans="1:16" ht="15">
      <c r="A309" s="95"/>
      <c r="B309" s="92"/>
      <c r="C309" s="21" t="s">
        <v>182</v>
      </c>
      <c r="D309" s="43" t="s">
        <v>181</v>
      </c>
      <c r="E309" s="34">
        <v>251356.7</v>
      </c>
      <c r="F309" s="34">
        <v>578776.8</v>
      </c>
      <c r="G309" s="34">
        <v>255529.9</v>
      </c>
      <c r="H309" s="34">
        <v>249208.5</v>
      </c>
      <c r="I309" s="34">
        <f t="shared" si="32"/>
        <v>-6321.399999999994</v>
      </c>
      <c r="J309" s="34">
        <f t="shared" si="38"/>
        <v>97.52616034366233</v>
      </c>
      <c r="K309" s="34">
        <f t="shared" si="33"/>
        <v>43.05779015330262</v>
      </c>
      <c r="L309" s="34">
        <f t="shared" si="34"/>
        <v>-2148.2000000000116</v>
      </c>
      <c r="M309" s="34">
        <f t="shared" si="35"/>
        <v>99.14535797136101</v>
      </c>
      <c r="N309" s="34">
        <f t="shared" si="36"/>
        <v>43.05779015330262</v>
      </c>
      <c r="O309" s="34">
        <f t="shared" si="37"/>
        <v>-2148.2000000000116</v>
      </c>
      <c r="P309" s="34">
        <f t="shared" si="39"/>
        <v>99.14535797136101</v>
      </c>
    </row>
    <row r="310" spans="1:17" ht="30.75">
      <c r="A310" s="95"/>
      <c r="B310" s="92"/>
      <c r="C310" s="21" t="s">
        <v>231</v>
      </c>
      <c r="D310" s="72" t="s">
        <v>232</v>
      </c>
      <c r="E310" s="34"/>
      <c r="F310" s="34">
        <v>11309.6</v>
      </c>
      <c r="G310" s="34"/>
      <c r="H310" s="34">
        <v>6115.1</v>
      </c>
      <c r="I310" s="34">
        <f t="shared" si="32"/>
        <v>6115.1</v>
      </c>
      <c r="J310" s="34"/>
      <c r="K310" s="34">
        <f t="shared" si="33"/>
        <v>54.0699936337271</v>
      </c>
      <c r="L310" s="34">
        <f t="shared" si="34"/>
        <v>6115.1</v>
      </c>
      <c r="M310" s="34" t="e">
        <f t="shared" si="35"/>
        <v>#DIV/0!</v>
      </c>
      <c r="N310" s="34">
        <f t="shared" si="36"/>
        <v>54.0699936337271</v>
      </c>
      <c r="O310" s="34">
        <f t="shared" si="37"/>
        <v>6115.1</v>
      </c>
      <c r="P310" s="34"/>
      <c r="Q310" s="78"/>
    </row>
    <row r="311" spans="1:16" ht="15">
      <c r="A311" s="95"/>
      <c r="B311" s="92"/>
      <c r="C311" s="21" t="s">
        <v>21</v>
      </c>
      <c r="D311" s="43" t="s">
        <v>22</v>
      </c>
      <c r="E311" s="34">
        <f>E312+E313+E315+E314</f>
        <v>5571.8</v>
      </c>
      <c r="F311" s="34">
        <f>F312+F313+F315+F314</f>
        <v>10927.2</v>
      </c>
      <c r="G311" s="34">
        <f>G312+G313+G315+G314</f>
        <v>2935.3</v>
      </c>
      <c r="H311" s="34">
        <f>H312+H313+H315+H314</f>
        <v>3969.4</v>
      </c>
      <c r="I311" s="34">
        <f t="shared" si="32"/>
        <v>1034.1</v>
      </c>
      <c r="J311" s="34">
        <f t="shared" si="38"/>
        <v>135.22978911865908</v>
      </c>
      <c r="K311" s="34">
        <f t="shared" si="33"/>
        <v>36.3258657295556</v>
      </c>
      <c r="L311" s="34">
        <f t="shared" si="34"/>
        <v>-1602.4</v>
      </c>
      <c r="M311" s="34">
        <f t="shared" si="35"/>
        <v>71.2408916328655</v>
      </c>
      <c r="N311" s="34">
        <f t="shared" si="36"/>
        <v>36.3258657295556</v>
      </c>
      <c r="O311" s="34">
        <f t="shared" si="37"/>
        <v>-1602.4</v>
      </c>
      <c r="P311" s="34">
        <f t="shared" si="39"/>
        <v>71.2408916328655</v>
      </c>
    </row>
    <row r="312" spans="1:16" ht="78.75" customHeight="1" hidden="1">
      <c r="A312" s="95"/>
      <c r="B312" s="92"/>
      <c r="C312" s="20" t="s">
        <v>113</v>
      </c>
      <c r="D312" s="44" t="s">
        <v>114</v>
      </c>
      <c r="E312" s="34">
        <v>3644.3</v>
      </c>
      <c r="F312" s="34">
        <v>6545.2</v>
      </c>
      <c r="G312" s="34">
        <v>1546.2</v>
      </c>
      <c r="H312" s="34">
        <v>2566.8</v>
      </c>
      <c r="I312" s="34">
        <f t="shared" si="32"/>
        <v>1020.6000000000001</v>
      </c>
      <c r="J312" s="34">
        <f t="shared" si="38"/>
        <v>166.0069848661234</v>
      </c>
      <c r="K312" s="34">
        <f t="shared" si="33"/>
        <v>39.21652508708672</v>
      </c>
      <c r="L312" s="34">
        <f t="shared" si="34"/>
        <v>-1077.5</v>
      </c>
      <c r="M312" s="34">
        <f t="shared" si="35"/>
        <v>70.43327936777982</v>
      </c>
      <c r="N312" s="34">
        <f t="shared" si="36"/>
        <v>39.21652508708672</v>
      </c>
      <c r="O312" s="34">
        <f t="shared" si="37"/>
        <v>-1077.5</v>
      </c>
      <c r="P312" s="34">
        <f t="shared" si="39"/>
        <v>70.43327936777982</v>
      </c>
    </row>
    <row r="313" spans="1:16" ht="63" customHeight="1" hidden="1">
      <c r="A313" s="95"/>
      <c r="B313" s="92"/>
      <c r="C313" s="20" t="s">
        <v>115</v>
      </c>
      <c r="D313" s="44" t="s">
        <v>116</v>
      </c>
      <c r="E313" s="34">
        <v>299</v>
      </c>
      <c r="F313" s="34">
        <v>1200</v>
      </c>
      <c r="G313" s="34">
        <v>324</v>
      </c>
      <c r="H313" s="34">
        <v>470.6</v>
      </c>
      <c r="I313" s="34">
        <f t="shared" si="32"/>
        <v>146.60000000000002</v>
      </c>
      <c r="J313" s="34">
        <f t="shared" si="38"/>
        <v>145.24691358024694</v>
      </c>
      <c r="K313" s="34">
        <f t="shared" si="33"/>
        <v>39.21666666666667</v>
      </c>
      <c r="L313" s="34">
        <f t="shared" si="34"/>
        <v>171.60000000000002</v>
      </c>
      <c r="M313" s="34">
        <f t="shared" si="35"/>
        <v>157.3913043478261</v>
      </c>
      <c r="N313" s="34">
        <f t="shared" si="36"/>
        <v>39.21666666666667</v>
      </c>
      <c r="O313" s="34">
        <f t="shared" si="37"/>
        <v>171.60000000000002</v>
      </c>
      <c r="P313" s="34">
        <f t="shared" si="39"/>
        <v>157.3913043478261</v>
      </c>
    </row>
    <row r="314" spans="1:16" ht="78.75" customHeight="1" hidden="1">
      <c r="A314" s="95"/>
      <c r="B314" s="92"/>
      <c r="C314" s="20" t="s">
        <v>197</v>
      </c>
      <c r="D314" s="44" t="s">
        <v>198</v>
      </c>
      <c r="E314" s="34">
        <v>0.8</v>
      </c>
      <c r="F314" s="34"/>
      <c r="G314" s="34"/>
      <c r="H314" s="34"/>
      <c r="I314" s="34">
        <f t="shared" si="32"/>
        <v>0</v>
      </c>
      <c r="J314" s="34" t="e">
        <f t="shared" si="38"/>
        <v>#DIV/0!</v>
      </c>
      <c r="K314" s="34" t="e">
        <f t="shared" si="33"/>
        <v>#DIV/0!</v>
      </c>
      <c r="L314" s="34">
        <f t="shared" si="34"/>
        <v>-0.8</v>
      </c>
      <c r="M314" s="34">
        <f t="shared" si="35"/>
        <v>0</v>
      </c>
      <c r="N314" s="34" t="e">
        <f t="shared" si="36"/>
        <v>#DIV/0!</v>
      </c>
      <c r="O314" s="34">
        <f t="shared" si="37"/>
        <v>-0.8</v>
      </c>
      <c r="P314" s="34">
        <f t="shared" si="39"/>
        <v>0</v>
      </c>
    </row>
    <row r="315" spans="1:16" ht="47.25" customHeight="1" hidden="1">
      <c r="A315" s="95"/>
      <c r="B315" s="92"/>
      <c r="C315" s="20" t="s">
        <v>23</v>
      </c>
      <c r="D315" s="44" t="s">
        <v>24</v>
      </c>
      <c r="E315" s="34">
        <v>1627.7</v>
      </c>
      <c r="F315" s="34">
        <v>3182</v>
      </c>
      <c r="G315" s="34">
        <v>1065.1</v>
      </c>
      <c r="H315" s="34">
        <v>932</v>
      </c>
      <c r="I315" s="34">
        <f t="shared" si="32"/>
        <v>-133.0999999999999</v>
      </c>
      <c r="J315" s="34">
        <f t="shared" si="38"/>
        <v>87.50352079616938</v>
      </c>
      <c r="K315" s="34">
        <f t="shared" si="33"/>
        <v>29.28975487115022</v>
      </c>
      <c r="L315" s="34">
        <f t="shared" si="34"/>
        <v>-695.7</v>
      </c>
      <c r="M315" s="34">
        <f t="shared" si="35"/>
        <v>57.25870860723721</v>
      </c>
      <c r="N315" s="34">
        <f t="shared" si="36"/>
        <v>29.28975487115022</v>
      </c>
      <c r="O315" s="34">
        <f t="shared" si="37"/>
        <v>-695.7</v>
      </c>
      <c r="P315" s="34">
        <f t="shared" si="39"/>
        <v>57.25870860723721</v>
      </c>
    </row>
    <row r="316" spans="1:16" s="5" customFormat="1" ht="15">
      <c r="A316" s="95"/>
      <c r="B316" s="92"/>
      <c r="C316" s="25"/>
      <c r="D316" s="3" t="s">
        <v>38</v>
      </c>
      <c r="E316" s="4">
        <f>SUM(E308:E315)-E311</f>
        <v>2638379.2</v>
      </c>
      <c r="F316" s="4">
        <f>SUM(F308:F315)-F311</f>
        <v>9633643.1</v>
      </c>
      <c r="G316" s="4">
        <f>SUM(G308:G315)-G311</f>
        <v>2876797.9000000004</v>
      </c>
      <c r="H316" s="4">
        <f>SUM(H308:H315)-H311</f>
        <v>2928576.6</v>
      </c>
      <c r="I316" s="4">
        <f t="shared" si="32"/>
        <v>51778.69999999972</v>
      </c>
      <c r="J316" s="4">
        <f t="shared" si="38"/>
        <v>101.7998726987391</v>
      </c>
      <c r="K316" s="4">
        <f t="shared" si="33"/>
        <v>30.399471618374573</v>
      </c>
      <c r="L316" s="4">
        <f t="shared" si="34"/>
        <v>290197.3999999999</v>
      </c>
      <c r="M316" s="4">
        <f t="shared" si="35"/>
        <v>110.99907852517939</v>
      </c>
      <c r="N316" s="4">
        <f t="shared" si="36"/>
        <v>30.399471618374573</v>
      </c>
      <c r="O316" s="4">
        <f t="shared" si="37"/>
        <v>290197.3999999999</v>
      </c>
      <c r="P316" s="4">
        <f t="shared" si="39"/>
        <v>110.99907852517939</v>
      </c>
    </row>
    <row r="317" spans="1:16" s="5" customFormat="1" ht="30.75">
      <c r="A317" s="95"/>
      <c r="B317" s="92"/>
      <c r="C317" s="25"/>
      <c r="D317" s="3" t="s">
        <v>39</v>
      </c>
      <c r="E317" s="4">
        <f>E318-E306</f>
        <v>2638379.2</v>
      </c>
      <c r="F317" s="4">
        <f>F318-F306</f>
        <v>9633643.1</v>
      </c>
      <c r="G317" s="4">
        <f>G318-G306</f>
        <v>2876797.9000000004</v>
      </c>
      <c r="H317" s="4">
        <f>H318-H306</f>
        <v>2928576.6</v>
      </c>
      <c r="I317" s="4">
        <f t="shared" si="32"/>
        <v>51778.69999999972</v>
      </c>
      <c r="J317" s="4">
        <f t="shared" si="38"/>
        <v>101.7998726987391</v>
      </c>
      <c r="K317" s="4">
        <f t="shared" si="33"/>
        <v>30.399471618374573</v>
      </c>
      <c r="L317" s="4">
        <f t="shared" si="34"/>
        <v>290197.3999999999</v>
      </c>
      <c r="M317" s="4">
        <f t="shared" si="35"/>
        <v>110.99907852517939</v>
      </c>
      <c r="N317" s="4">
        <f t="shared" si="36"/>
        <v>30.399471618374573</v>
      </c>
      <c r="O317" s="4">
        <f t="shared" si="37"/>
        <v>290197.3999999999</v>
      </c>
      <c r="P317" s="4">
        <f t="shared" si="39"/>
        <v>110.99907852517939</v>
      </c>
    </row>
    <row r="318" spans="1:16" s="5" customFormat="1" ht="15">
      <c r="A318" s="94"/>
      <c r="B318" s="91"/>
      <c r="C318" s="23"/>
      <c r="D318" s="3" t="s">
        <v>57</v>
      </c>
      <c r="E318" s="4">
        <f>E307+E316</f>
        <v>2638366</v>
      </c>
      <c r="F318" s="4">
        <f>F307+F316</f>
        <v>9633643.1</v>
      </c>
      <c r="G318" s="4">
        <f>G307+G316</f>
        <v>2876797.9000000004</v>
      </c>
      <c r="H318" s="4">
        <f>H307+H316</f>
        <v>2928576.6</v>
      </c>
      <c r="I318" s="4">
        <f t="shared" si="32"/>
        <v>51778.69999999972</v>
      </c>
      <c r="J318" s="4">
        <f t="shared" si="38"/>
        <v>101.7998726987391</v>
      </c>
      <c r="K318" s="4">
        <f t="shared" si="33"/>
        <v>30.399471618374573</v>
      </c>
      <c r="L318" s="4">
        <f t="shared" si="34"/>
        <v>290210.6000000001</v>
      </c>
      <c r="M318" s="4">
        <f t="shared" si="35"/>
        <v>110.99963386429327</v>
      </c>
      <c r="N318" s="4">
        <f t="shared" si="36"/>
        <v>30.399471618374573</v>
      </c>
      <c r="O318" s="4">
        <f t="shared" si="37"/>
        <v>290210.6000000001</v>
      </c>
      <c r="P318" s="4">
        <f t="shared" si="39"/>
        <v>110.99963386429327</v>
      </c>
    </row>
    <row r="319" spans="1:16" s="5" customFormat="1" ht="31.5" customHeight="1">
      <c r="A319" s="90">
        <v>955</v>
      </c>
      <c r="B319" s="90" t="s">
        <v>117</v>
      </c>
      <c r="C319" s="21" t="s">
        <v>202</v>
      </c>
      <c r="D319" s="32" t="s">
        <v>203</v>
      </c>
      <c r="E319" s="34">
        <v>402.3</v>
      </c>
      <c r="F319" s="4"/>
      <c r="G319" s="4"/>
      <c r="H319" s="67">
        <v>54.2</v>
      </c>
      <c r="I319" s="67">
        <f t="shared" si="32"/>
        <v>54.2</v>
      </c>
      <c r="J319" s="67"/>
      <c r="K319" s="67"/>
      <c r="L319" s="67"/>
      <c r="M319" s="67"/>
      <c r="N319" s="67"/>
      <c r="O319" s="67">
        <f t="shared" si="37"/>
        <v>-348.1</v>
      </c>
      <c r="P319" s="67">
        <f t="shared" si="39"/>
        <v>13.472532935620185</v>
      </c>
    </row>
    <row r="320" spans="1:16" s="5" customFormat="1" ht="15">
      <c r="A320" s="92"/>
      <c r="B320" s="92"/>
      <c r="C320" s="21" t="s">
        <v>25</v>
      </c>
      <c r="D320" s="43" t="s">
        <v>26</v>
      </c>
      <c r="E320" s="34">
        <v>-70.2</v>
      </c>
      <c r="F320" s="4"/>
      <c r="G320" s="4"/>
      <c r="H320" s="34">
        <v>-0.1</v>
      </c>
      <c r="I320" s="34">
        <f t="shared" si="32"/>
        <v>-0.1</v>
      </c>
      <c r="J320" s="34"/>
      <c r="K320" s="34"/>
      <c r="L320" s="34"/>
      <c r="M320" s="34"/>
      <c r="N320" s="34"/>
      <c r="O320" s="34">
        <f t="shared" si="37"/>
        <v>70.10000000000001</v>
      </c>
      <c r="P320" s="34">
        <f t="shared" si="39"/>
        <v>0.14245014245014245</v>
      </c>
    </row>
    <row r="321" spans="1:16" s="5" customFormat="1" ht="15" hidden="1">
      <c r="A321" s="92"/>
      <c r="B321" s="92"/>
      <c r="C321" s="21" t="s">
        <v>27</v>
      </c>
      <c r="D321" s="43" t="s">
        <v>28</v>
      </c>
      <c r="E321" s="34"/>
      <c r="F321" s="34"/>
      <c r="G321" s="34"/>
      <c r="H321" s="34"/>
      <c r="I321" s="34">
        <f t="shared" si="32"/>
        <v>0</v>
      </c>
      <c r="J321" s="34" t="e">
        <f t="shared" si="38"/>
        <v>#DIV/0!</v>
      </c>
      <c r="K321" s="34" t="e">
        <f t="shared" si="33"/>
        <v>#DIV/0!</v>
      </c>
      <c r="L321" s="34">
        <f t="shared" si="34"/>
        <v>0</v>
      </c>
      <c r="M321" s="34" t="e">
        <f t="shared" si="35"/>
        <v>#DIV/0!</v>
      </c>
      <c r="N321" s="34" t="e">
        <f t="shared" si="36"/>
        <v>#DIV/0!</v>
      </c>
      <c r="O321" s="34">
        <f t="shared" si="37"/>
        <v>0</v>
      </c>
      <c r="P321" s="34" t="e">
        <f t="shared" si="39"/>
        <v>#DIV/0!</v>
      </c>
    </row>
    <row r="322" spans="1:16" ht="15.75" customHeight="1" hidden="1">
      <c r="A322" s="92"/>
      <c r="B322" s="92"/>
      <c r="C322" s="21" t="s">
        <v>30</v>
      </c>
      <c r="D322" s="43" t="s">
        <v>101</v>
      </c>
      <c r="E322" s="49"/>
      <c r="F322" s="49"/>
      <c r="G322" s="49"/>
      <c r="H322" s="49"/>
      <c r="I322" s="49">
        <f t="shared" si="32"/>
        <v>0</v>
      </c>
      <c r="J322" s="49" t="e">
        <f t="shared" si="38"/>
        <v>#DIV/0!</v>
      </c>
      <c r="K322" s="49" t="e">
        <f t="shared" si="33"/>
        <v>#DIV/0!</v>
      </c>
      <c r="L322" s="49">
        <f t="shared" si="34"/>
        <v>0</v>
      </c>
      <c r="M322" s="49" t="e">
        <f t="shared" si="35"/>
        <v>#DIV/0!</v>
      </c>
      <c r="N322" s="49" t="e">
        <f t="shared" si="36"/>
        <v>#DIV/0!</v>
      </c>
      <c r="O322" s="49">
        <f t="shared" si="37"/>
        <v>0</v>
      </c>
      <c r="P322" s="49" t="e">
        <f t="shared" si="39"/>
        <v>#DIV/0!</v>
      </c>
    </row>
    <row r="323" spans="1:16" ht="15">
      <c r="A323" s="92"/>
      <c r="B323" s="92"/>
      <c r="C323" s="21" t="s">
        <v>32</v>
      </c>
      <c r="D323" s="43" t="s">
        <v>78</v>
      </c>
      <c r="E323" s="34">
        <v>75387.2</v>
      </c>
      <c r="F323" s="49">
        <v>123318.5</v>
      </c>
      <c r="G323" s="66">
        <v>44774.3</v>
      </c>
      <c r="H323" s="49">
        <v>102323</v>
      </c>
      <c r="I323" s="49">
        <f t="shared" si="32"/>
        <v>57548.7</v>
      </c>
      <c r="J323" s="49">
        <f t="shared" si="38"/>
        <v>228.53065262885178</v>
      </c>
      <c r="K323" s="49">
        <f t="shared" si="33"/>
        <v>82.97457396903141</v>
      </c>
      <c r="L323" s="49">
        <f t="shared" si="34"/>
        <v>26935.800000000003</v>
      </c>
      <c r="M323" s="49">
        <f t="shared" si="35"/>
        <v>135.7299382388522</v>
      </c>
      <c r="N323" s="49">
        <f t="shared" si="36"/>
        <v>82.97457396903141</v>
      </c>
      <c r="O323" s="49">
        <f t="shared" si="37"/>
        <v>26935.800000000003</v>
      </c>
      <c r="P323" s="49">
        <f t="shared" si="39"/>
        <v>135.7299382388522</v>
      </c>
    </row>
    <row r="324" spans="1:16" ht="15.75" customHeight="1" hidden="1">
      <c r="A324" s="92"/>
      <c r="B324" s="92"/>
      <c r="C324" s="21" t="s">
        <v>49</v>
      </c>
      <c r="D324" s="44" t="s">
        <v>50</v>
      </c>
      <c r="E324" s="49"/>
      <c r="F324" s="49"/>
      <c r="G324" s="49"/>
      <c r="H324" s="49"/>
      <c r="I324" s="49">
        <f t="shared" si="32"/>
        <v>0</v>
      </c>
      <c r="J324" s="49" t="e">
        <f t="shared" si="38"/>
        <v>#DIV/0!</v>
      </c>
      <c r="K324" s="49" t="e">
        <f t="shared" si="33"/>
        <v>#DIV/0!</v>
      </c>
      <c r="L324" s="49">
        <f t="shared" si="34"/>
        <v>0</v>
      </c>
      <c r="M324" s="49" t="e">
        <f t="shared" si="35"/>
        <v>#DIV/0!</v>
      </c>
      <c r="N324" s="49" t="e">
        <f t="shared" si="36"/>
        <v>#DIV/0!</v>
      </c>
      <c r="O324" s="49">
        <f t="shared" si="37"/>
        <v>0</v>
      </c>
      <c r="P324" s="49" t="e">
        <f t="shared" si="39"/>
        <v>#DIV/0!</v>
      </c>
    </row>
    <row r="325" spans="1:16" ht="15">
      <c r="A325" s="92"/>
      <c r="B325" s="92"/>
      <c r="C325" s="21" t="s">
        <v>34</v>
      </c>
      <c r="D325" s="43" t="s">
        <v>29</v>
      </c>
      <c r="E325" s="49">
        <v>-1835.9</v>
      </c>
      <c r="F325" s="49"/>
      <c r="G325" s="49"/>
      <c r="H325" s="49">
        <v>-219.1</v>
      </c>
      <c r="I325" s="49">
        <f t="shared" si="32"/>
        <v>-219.1</v>
      </c>
      <c r="J325" s="49"/>
      <c r="K325" s="49"/>
      <c r="L325" s="49"/>
      <c r="M325" s="49"/>
      <c r="N325" s="49"/>
      <c r="O325" s="49">
        <f t="shared" si="37"/>
        <v>1616.8000000000002</v>
      </c>
      <c r="P325" s="49">
        <f t="shared" si="39"/>
        <v>11.934201209216187</v>
      </c>
    </row>
    <row r="326" spans="1:16" s="5" customFormat="1" ht="30.75">
      <c r="A326" s="92"/>
      <c r="B326" s="92"/>
      <c r="C326" s="23"/>
      <c r="D326" s="3" t="s">
        <v>39</v>
      </c>
      <c r="E326" s="6">
        <f>E327-E325</f>
        <v>75719.3</v>
      </c>
      <c r="F326" s="6">
        <f>F327-F325</f>
        <v>123318.5</v>
      </c>
      <c r="G326" s="6">
        <f>G327-G325</f>
        <v>44774.3</v>
      </c>
      <c r="H326" s="6">
        <f>H327-H325</f>
        <v>102377.1</v>
      </c>
      <c r="I326" s="6">
        <f t="shared" si="32"/>
        <v>57602.8</v>
      </c>
      <c r="J326" s="6">
        <f t="shared" si="38"/>
        <v>228.65148087183945</v>
      </c>
      <c r="K326" s="6">
        <f t="shared" si="33"/>
        <v>83.01844411017001</v>
      </c>
      <c r="L326" s="6">
        <f t="shared" si="34"/>
        <v>26657.800000000003</v>
      </c>
      <c r="M326" s="6">
        <f t="shared" si="35"/>
        <v>135.20608352163848</v>
      </c>
      <c r="N326" s="6">
        <f t="shared" si="36"/>
        <v>83.01844411017001</v>
      </c>
      <c r="O326" s="6">
        <f t="shared" si="37"/>
        <v>26657.800000000003</v>
      </c>
      <c r="P326" s="6">
        <f t="shared" si="39"/>
        <v>135.20608352163848</v>
      </c>
    </row>
    <row r="327" spans="1:16" s="5" customFormat="1" ht="15.75">
      <c r="A327" s="91"/>
      <c r="B327" s="91"/>
      <c r="C327" s="22"/>
      <c r="D327" s="3" t="s">
        <v>57</v>
      </c>
      <c r="E327" s="6">
        <f>SUM(E319:E325)</f>
        <v>73883.40000000001</v>
      </c>
      <c r="F327" s="6">
        <f>SUM(F319:F325)</f>
        <v>123318.5</v>
      </c>
      <c r="G327" s="6">
        <f>SUM(G319:G325)</f>
        <v>44774.3</v>
      </c>
      <c r="H327" s="6">
        <f>SUM(H319:H325)</f>
        <v>102158</v>
      </c>
      <c r="I327" s="6">
        <f t="shared" si="32"/>
        <v>57383.7</v>
      </c>
      <c r="J327" s="6">
        <f t="shared" si="38"/>
        <v>228.16213765486003</v>
      </c>
      <c r="K327" s="6">
        <f t="shared" si="33"/>
        <v>82.84077409310039</v>
      </c>
      <c r="L327" s="6">
        <f t="shared" si="34"/>
        <v>28274.59999999999</v>
      </c>
      <c r="M327" s="6">
        <f t="shared" si="35"/>
        <v>138.26921879610302</v>
      </c>
      <c r="N327" s="6">
        <f t="shared" si="36"/>
        <v>82.84077409310039</v>
      </c>
      <c r="O327" s="6">
        <f t="shared" si="37"/>
        <v>28274.59999999999</v>
      </c>
      <c r="P327" s="6">
        <f t="shared" si="39"/>
        <v>138.26921879610302</v>
      </c>
    </row>
    <row r="328" spans="1:16" s="5" customFormat="1" ht="31.5" customHeight="1">
      <c r="A328" s="93" t="s">
        <v>118</v>
      </c>
      <c r="B328" s="90" t="s">
        <v>119</v>
      </c>
      <c r="C328" s="21" t="s">
        <v>208</v>
      </c>
      <c r="D328" s="32" t="s">
        <v>209</v>
      </c>
      <c r="E328" s="49">
        <v>54</v>
      </c>
      <c r="F328" s="49">
        <v>600</v>
      </c>
      <c r="G328" s="49">
        <v>40</v>
      </c>
      <c r="H328" s="49">
        <v>267</v>
      </c>
      <c r="I328" s="49">
        <f aca="true" t="shared" si="40" ref="I328:I391">H328-G328</f>
        <v>227</v>
      </c>
      <c r="J328" s="49">
        <f aca="true" t="shared" si="41" ref="J328:J388">H328/G328*100</f>
        <v>667.5</v>
      </c>
      <c r="K328" s="49">
        <f aca="true" t="shared" si="42" ref="K328:K388">H328/F328*100</f>
        <v>44.5</v>
      </c>
      <c r="L328" s="49">
        <f aca="true" t="shared" si="43" ref="L328:L388">H328-E328</f>
        <v>213</v>
      </c>
      <c r="M328" s="49">
        <f aca="true" t="shared" si="44" ref="M328:M388">H328/E328*100</f>
        <v>494.44444444444446</v>
      </c>
      <c r="N328" s="49">
        <f aca="true" t="shared" si="45" ref="N328:N388">H328/F328*100</f>
        <v>44.5</v>
      </c>
      <c r="O328" s="49">
        <f aca="true" t="shared" si="46" ref="O328:O391">H328-E328</f>
        <v>213</v>
      </c>
      <c r="P328" s="49">
        <f aca="true" t="shared" si="47" ref="P328:P391">H328/E328*100</f>
        <v>494.44444444444446</v>
      </c>
    </row>
    <row r="329" spans="1:16" s="5" customFormat="1" ht="31.5" customHeight="1">
      <c r="A329" s="95"/>
      <c r="B329" s="92"/>
      <c r="C329" s="21" t="s">
        <v>202</v>
      </c>
      <c r="D329" s="32" t="s">
        <v>203</v>
      </c>
      <c r="E329" s="49"/>
      <c r="F329" s="49"/>
      <c r="G329" s="49"/>
      <c r="H329" s="49">
        <v>42.9</v>
      </c>
      <c r="I329" s="49">
        <f t="shared" si="40"/>
        <v>42.9</v>
      </c>
      <c r="J329" s="49"/>
      <c r="K329" s="49"/>
      <c r="L329" s="49"/>
      <c r="M329" s="49"/>
      <c r="N329" s="49"/>
      <c r="O329" s="49">
        <f t="shared" si="46"/>
        <v>42.9</v>
      </c>
      <c r="P329" s="49"/>
    </row>
    <row r="330" spans="1:16" s="5" customFormat="1" ht="93" hidden="1">
      <c r="A330" s="95"/>
      <c r="B330" s="92"/>
      <c r="C330" s="20" t="s">
        <v>200</v>
      </c>
      <c r="D330" s="64" t="s">
        <v>220</v>
      </c>
      <c r="E330" s="49"/>
      <c r="F330" s="6"/>
      <c r="G330" s="6"/>
      <c r="H330" s="49"/>
      <c r="I330" s="49">
        <f t="shared" si="40"/>
        <v>0</v>
      </c>
      <c r="J330" s="49"/>
      <c r="K330" s="49"/>
      <c r="L330" s="49"/>
      <c r="M330" s="49"/>
      <c r="N330" s="49"/>
      <c r="O330" s="49">
        <f t="shared" si="46"/>
        <v>0</v>
      </c>
      <c r="P330" s="49"/>
    </row>
    <row r="331" spans="1:16" ht="15">
      <c r="A331" s="95"/>
      <c r="B331" s="92"/>
      <c r="C331" s="21" t="s">
        <v>21</v>
      </c>
      <c r="D331" s="43" t="s">
        <v>22</v>
      </c>
      <c r="E331" s="34">
        <f>E332</f>
        <v>0</v>
      </c>
      <c r="F331" s="34">
        <f>F332</f>
        <v>0</v>
      </c>
      <c r="G331" s="34">
        <f>G332</f>
        <v>0</v>
      </c>
      <c r="H331" s="34">
        <f>H332</f>
        <v>1.3</v>
      </c>
      <c r="I331" s="34">
        <f t="shared" si="40"/>
        <v>1.3</v>
      </c>
      <c r="J331" s="34"/>
      <c r="K331" s="34"/>
      <c r="L331" s="34"/>
      <c r="M331" s="34"/>
      <c r="N331" s="34"/>
      <c r="O331" s="34">
        <f t="shared" si="46"/>
        <v>1.3</v>
      </c>
      <c r="P331" s="34"/>
    </row>
    <row r="332" spans="1:16" ht="47.25" customHeight="1" hidden="1">
      <c r="A332" s="95"/>
      <c r="B332" s="92"/>
      <c r="C332" s="20" t="s">
        <v>23</v>
      </c>
      <c r="D332" s="44" t="s">
        <v>24</v>
      </c>
      <c r="E332" s="34"/>
      <c r="F332" s="34"/>
      <c r="G332" s="34"/>
      <c r="H332" s="34">
        <v>1.3</v>
      </c>
      <c r="I332" s="34">
        <f t="shared" si="40"/>
        <v>1.3</v>
      </c>
      <c r="J332" s="34"/>
      <c r="K332" s="34"/>
      <c r="L332" s="34"/>
      <c r="M332" s="34"/>
      <c r="N332" s="34"/>
      <c r="O332" s="34">
        <f t="shared" si="46"/>
        <v>1.3</v>
      </c>
      <c r="P332" s="34" t="e">
        <f t="shared" si="47"/>
        <v>#DIV/0!</v>
      </c>
    </row>
    <row r="333" spans="1:16" ht="15.75" customHeight="1" hidden="1">
      <c r="A333" s="95"/>
      <c r="B333" s="92"/>
      <c r="C333" s="21" t="s">
        <v>25</v>
      </c>
      <c r="D333" s="43" t="s">
        <v>26</v>
      </c>
      <c r="E333" s="34"/>
      <c r="F333" s="34"/>
      <c r="G333" s="34"/>
      <c r="H333" s="34"/>
      <c r="I333" s="34">
        <f t="shared" si="40"/>
        <v>0</v>
      </c>
      <c r="J333" s="34"/>
      <c r="K333" s="34"/>
      <c r="L333" s="34"/>
      <c r="M333" s="34"/>
      <c r="N333" s="34"/>
      <c r="O333" s="34">
        <f t="shared" si="46"/>
        <v>0</v>
      </c>
      <c r="P333" s="34" t="e">
        <f t="shared" si="47"/>
        <v>#DIV/0!</v>
      </c>
    </row>
    <row r="334" spans="1:16" ht="15">
      <c r="A334" s="95"/>
      <c r="B334" s="92"/>
      <c r="C334" s="21" t="s">
        <v>27</v>
      </c>
      <c r="D334" s="43" t="s">
        <v>28</v>
      </c>
      <c r="E334" s="34">
        <v>240.8</v>
      </c>
      <c r="F334" s="34"/>
      <c r="G334" s="34"/>
      <c r="H334" s="34"/>
      <c r="I334" s="34">
        <f t="shared" si="40"/>
        <v>0</v>
      </c>
      <c r="J334" s="34"/>
      <c r="K334" s="34"/>
      <c r="L334" s="34"/>
      <c r="M334" s="34"/>
      <c r="N334" s="34"/>
      <c r="O334" s="34">
        <f t="shared" si="46"/>
        <v>-240.8</v>
      </c>
      <c r="P334" s="34">
        <f t="shared" si="47"/>
        <v>0</v>
      </c>
    </row>
    <row r="335" spans="1:16" ht="15">
      <c r="A335" s="95"/>
      <c r="B335" s="92"/>
      <c r="C335" s="21" t="s">
        <v>32</v>
      </c>
      <c r="D335" s="43" t="s">
        <v>78</v>
      </c>
      <c r="E335" s="34">
        <v>180.3</v>
      </c>
      <c r="F335" s="34">
        <v>73.1</v>
      </c>
      <c r="G335" s="34">
        <v>73.1</v>
      </c>
      <c r="H335" s="34">
        <v>73.1</v>
      </c>
      <c r="I335" s="34">
        <f t="shared" si="40"/>
        <v>0</v>
      </c>
      <c r="J335" s="34">
        <f t="shared" si="41"/>
        <v>100</v>
      </c>
      <c r="K335" s="34">
        <f t="shared" si="42"/>
        <v>100</v>
      </c>
      <c r="L335" s="34">
        <f t="shared" si="43"/>
        <v>-107.20000000000002</v>
      </c>
      <c r="M335" s="34">
        <f t="shared" si="44"/>
        <v>40.54353854686632</v>
      </c>
      <c r="N335" s="34">
        <f t="shared" si="45"/>
        <v>100</v>
      </c>
      <c r="O335" s="34">
        <f t="shared" si="46"/>
        <v>-107.20000000000002</v>
      </c>
      <c r="P335" s="34">
        <f t="shared" si="47"/>
        <v>40.54353854686632</v>
      </c>
    </row>
    <row r="336" spans="1:16" ht="15" hidden="1">
      <c r="A336" s="95"/>
      <c r="B336" s="92"/>
      <c r="C336" s="21" t="s">
        <v>49</v>
      </c>
      <c r="D336" s="44" t="s">
        <v>50</v>
      </c>
      <c r="E336" s="34"/>
      <c r="F336" s="34"/>
      <c r="G336" s="34"/>
      <c r="H336" s="34"/>
      <c r="I336" s="34">
        <f t="shared" si="40"/>
        <v>0</v>
      </c>
      <c r="J336" s="34" t="e">
        <f t="shared" si="41"/>
        <v>#DIV/0!</v>
      </c>
      <c r="K336" s="34" t="e">
        <f t="shared" si="42"/>
        <v>#DIV/0!</v>
      </c>
      <c r="L336" s="34">
        <f t="shared" si="43"/>
        <v>0</v>
      </c>
      <c r="M336" s="34" t="e">
        <f t="shared" si="44"/>
        <v>#DIV/0!</v>
      </c>
      <c r="N336" s="34" t="e">
        <f t="shared" si="45"/>
        <v>#DIV/0!</v>
      </c>
      <c r="O336" s="34">
        <f t="shared" si="46"/>
        <v>0</v>
      </c>
      <c r="P336" s="34" t="e">
        <f t="shared" si="47"/>
        <v>#DIV/0!</v>
      </c>
    </row>
    <row r="337" spans="1:16" ht="15" hidden="1">
      <c r="A337" s="95"/>
      <c r="B337" s="92"/>
      <c r="C337" s="21" t="s">
        <v>34</v>
      </c>
      <c r="D337" s="43" t="s">
        <v>29</v>
      </c>
      <c r="E337" s="34"/>
      <c r="F337" s="34"/>
      <c r="G337" s="34"/>
      <c r="H337" s="34"/>
      <c r="I337" s="34">
        <f t="shared" si="40"/>
        <v>0</v>
      </c>
      <c r="J337" s="34" t="e">
        <f t="shared" si="41"/>
        <v>#DIV/0!</v>
      </c>
      <c r="K337" s="34" t="e">
        <f t="shared" si="42"/>
        <v>#DIV/0!</v>
      </c>
      <c r="L337" s="34">
        <f t="shared" si="43"/>
        <v>0</v>
      </c>
      <c r="M337" s="34" t="e">
        <f t="shared" si="44"/>
        <v>#DIV/0!</v>
      </c>
      <c r="N337" s="34" t="e">
        <f t="shared" si="45"/>
        <v>#DIV/0!</v>
      </c>
      <c r="O337" s="34">
        <f t="shared" si="46"/>
        <v>0</v>
      </c>
      <c r="P337" s="34" t="e">
        <f t="shared" si="47"/>
        <v>#DIV/0!</v>
      </c>
    </row>
    <row r="338" spans="1:16" s="5" customFormat="1" ht="15">
      <c r="A338" s="95"/>
      <c r="B338" s="92"/>
      <c r="C338" s="17"/>
      <c r="D338" s="3" t="s">
        <v>35</v>
      </c>
      <c r="E338" s="6">
        <f>SUM(E328:E331,E333:E337)</f>
        <v>475.1</v>
      </c>
      <c r="F338" s="6">
        <f>SUM(F328:F331,F333:F337)</f>
        <v>673.1</v>
      </c>
      <c r="G338" s="6">
        <f>SUM(G328:G331,G333:G337)</f>
        <v>113.1</v>
      </c>
      <c r="H338" s="6">
        <f>SUM(H328:H331,H333:H337)</f>
        <v>384.29999999999995</v>
      </c>
      <c r="I338" s="6">
        <f t="shared" si="40"/>
        <v>271.19999999999993</v>
      </c>
      <c r="J338" s="6">
        <f t="shared" si="41"/>
        <v>339.7877984084881</v>
      </c>
      <c r="K338" s="6">
        <f t="shared" si="42"/>
        <v>57.09404248997176</v>
      </c>
      <c r="L338" s="6">
        <f t="shared" si="43"/>
        <v>-90.80000000000007</v>
      </c>
      <c r="M338" s="6">
        <f t="shared" si="44"/>
        <v>80.88823405598819</v>
      </c>
      <c r="N338" s="6">
        <f t="shared" si="45"/>
        <v>57.09404248997176</v>
      </c>
      <c r="O338" s="6">
        <f t="shared" si="46"/>
        <v>-90.80000000000007</v>
      </c>
      <c r="P338" s="6">
        <f t="shared" si="47"/>
        <v>80.88823405598819</v>
      </c>
    </row>
    <row r="339" spans="1:16" ht="15">
      <c r="A339" s="95"/>
      <c r="B339" s="92"/>
      <c r="C339" s="21" t="s">
        <v>120</v>
      </c>
      <c r="D339" s="43" t="s">
        <v>121</v>
      </c>
      <c r="E339" s="34">
        <v>32628.1</v>
      </c>
      <c r="F339" s="34">
        <v>98999.3</v>
      </c>
      <c r="G339" s="34">
        <v>32710</v>
      </c>
      <c r="H339" s="34">
        <v>34282.1</v>
      </c>
      <c r="I339" s="34">
        <f t="shared" si="40"/>
        <v>1572.0999999999985</v>
      </c>
      <c r="J339" s="34">
        <f t="shared" si="41"/>
        <v>104.80617548150413</v>
      </c>
      <c r="K339" s="34">
        <f t="shared" si="42"/>
        <v>34.62862868727355</v>
      </c>
      <c r="L339" s="34">
        <f t="shared" si="43"/>
        <v>1654</v>
      </c>
      <c r="M339" s="34">
        <f t="shared" si="44"/>
        <v>105.06925012489235</v>
      </c>
      <c r="N339" s="34">
        <f t="shared" si="45"/>
        <v>34.62862868727355</v>
      </c>
      <c r="O339" s="34">
        <f t="shared" si="46"/>
        <v>1654</v>
      </c>
      <c r="P339" s="34">
        <f t="shared" si="47"/>
        <v>105.06925012489235</v>
      </c>
    </row>
    <row r="340" spans="1:16" ht="15">
      <c r="A340" s="95"/>
      <c r="B340" s="92"/>
      <c r="C340" s="21" t="s">
        <v>21</v>
      </c>
      <c r="D340" s="43" t="s">
        <v>22</v>
      </c>
      <c r="E340" s="34">
        <f>SUM(E341:E346)</f>
        <v>10929</v>
      </c>
      <c r="F340" s="34">
        <f>SUM(F341:F346)</f>
        <v>36765.899999999994</v>
      </c>
      <c r="G340" s="34">
        <f>SUM(G341:G346)</f>
        <v>9791.7</v>
      </c>
      <c r="H340" s="34">
        <f>SUM(H341:H346)</f>
        <v>13452.7</v>
      </c>
      <c r="I340" s="34">
        <f t="shared" si="40"/>
        <v>3661</v>
      </c>
      <c r="J340" s="34">
        <f t="shared" si="41"/>
        <v>137.38880888916123</v>
      </c>
      <c r="K340" s="34">
        <f t="shared" si="42"/>
        <v>36.590155551747685</v>
      </c>
      <c r="L340" s="34">
        <f t="shared" si="43"/>
        <v>2523.7000000000007</v>
      </c>
      <c r="M340" s="34">
        <f t="shared" si="44"/>
        <v>123.09177417879039</v>
      </c>
      <c r="N340" s="34">
        <f t="shared" si="45"/>
        <v>36.590155551747685</v>
      </c>
      <c r="O340" s="34">
        <f t="shared" si="46"/>
        <v>2523.7000000000007</v>
      </c>
      <c r="P340" s="34">
        <f t="shared" si="47"/>
        <v>123.09177417879039</v>
      </c>
    </row>
    <row r="341" spans="1:16" s="5" customFormat="1" ht="63" customHeight="1" hidden="1">
      <c r="A341" s="95"/>
      <c r="B341" s="92"/>
      <c r="C341" s="20" t="s">
        <v>122</v>
      </c>
      <c r="D341" s="44" t="s">
        <v>123</v>
      </c>
      <c r="E341" s="34">
        <v>83.6</v>
      </c>
      <c r="F341" s="34">
        <v>300</v>
      </c>
      <c r="G341" s="34">
        <v>86</v>
      </c>
      <c r="H341" s="34">
        <v>140.2</v>
      </c>
      <c r="I341" s="34">
        <f t="shared" si="40"/>
        <v>54.19999999999999</v>
      </c>
      <c r="J341" s="34">
        <f t="shared" si="41"/>
        <v>163.02325581395348</v>
      </c>
      <c r="K341" s="34">
        <f t="shared" si="42"/>
        <v>46.733333333333334</v>
      </c>
      <c r="L341" s="34">
        <f t="shared" si="43"/>
        <v>56.599999999999994</v>
      </c>
      <c r="M341" s="34">
        <f t="shared" si="44"/>
        <v>167.70334928229664</v>
      </c>
      <c r="N341" s="34">
        <f t="shared" si="45"/>
        <v>46.733333333333334</v>
      </c>
      <c r="O341" s="34">
        <f t="shared" si="46"/>
        <v>56.599999999999994</v>
      </c>
      <c r="P341" s="34">
        <f t="shared" si="47"/>
        <v>167.70334928229664</v>
      </c>
    </row>
    <row r="342" spans="1:16" s="5" customFormat="1" ht="63" customHeight="1" hidden="1">
      <c r="A342" s="95"/>
      <c r="B342" s="92"/>
      <c r="C342" s="20" t="s">
        <v>238</v>
      </c>
      <c r="D342" s="44" t="s">
        <v>239</v>
      </c>
      <c r="E342" s="34">
        <v>208.5</v>
      </c>
      <c r="F342" s="34">
        <v>746</v>
      </c>
      <c r="G342" s="34">
        <v>220</v>
      </c>
      <c r="H342" s="34">
        <v>66</v>
      </c>
      <c r="I342" s="34">
        <f t="shared" si="40"/>
        <v>-154</v>
      </c>
      <c r="J342" s="34">
        <f t="shared" si="41"/>
        <v>30</v>
      </c>
      <c r="K342" s="34">
        <f t="shared" si="42"/>
        <v>8.847184986595174</v>
      </c>
      <c r="L342" s="34">
        <f t="shared" si="43"/>
        <v>-142.5</v>
      </c>
      <c r="M342" s="34">
        <f t="shared" si="44"/>
        <v>31.654676258992804</v>
      </c>
      <c r="N342" s="34">
        <f t="shared" si="45"/>
        <v>8.847184986595174</v>
      </c>
      <c r="O342" s="34">
        <f t="shared" si="46"/>
        <v>-142.5</v>
      </c>
      <c r="P342" s="34">
        <f t="shared" si="47"/>
        <v>31.654676258992804</v>
      </c>
    </row>
    <row r="343" spans="1:16" s="5" customFormat="1" ht="63" customHeight="1" hidden="1">
      <c r="A343" s="95"/>
      <c r="B343" s="92"/>
      <c r="C343" s="20" t="s">
        <v>241</v>
      </c>
      <c r="D343" s="44" t="s">
        <v>240</v>
      </c>
      <c r="E343" s="34"/>
      <c r="F343" s="34"/>
      <c r="G343" s="34"/>
      <c r="H343" s="34"/>
      <c r="I343" s="34">
        <f t="shared" si="40"/>
        <v>0</v>
      </c>
      <c r="J343" s="34" t="e">
        <f t="shared" si="41"/>
        <v>#DIV/0!</v>
      </c>
      <c r="K343" s="34" t="e">
        <f t="shared" si="42"/>
        <v>#DIV/0!</v>
      </c>
      <c r="L343" s="34">
        <f t="shared" si="43"/>
        <v>0</v>
      </c>
      <c r="M343" s="34" t="e">
        <f t="shared" si="44"/>
        <v>#DIV/0!</v>
      </c>
      <c r="N343" s="34" t="e">
        <f t="shared" si="45"/>
        <v>#DIV/0!</v>
      </c>
      <c r="O343" s="34">
        <f t="shared" si="46"/>
        <v>0</v>
      </c>
      <c r="P343" s="34" t="e">
        <f t="shared" si="47"/>
        <v>#DIV/0!</v>
      </c>
    </row>
    <row r="344" spans="1:16" s="5" customFormat="1" ht="63" customHeight="1" hidden="1">
      <c r="A344" s="95"/>
      <c r="B344" s="92"/>
      <c r="C344" s="20" t="s">
        <v>124</v>
      </c>
      <c r="D344" s="44" t="s">
        <v>125</v>
      </c>
      <c r="E344" s="34">
        <v>0.1</v>
      </c>
      <c r="F344" s="34">
        <v>249.2</v>
      </c>
      <c r="G344" s="34"/>
      <c r="H344" s="34">
        <v>185.5</v>
      </c>
      <c r="I344" s="34">
        <f t="shared" si="40"/>
        <v>185.5</v>
      </c>
      <c r="J344" s="34" t="e">
        <f t="shared" si="41"/>
        <v>#DIV/0!</v>
      </c>
      <c r="K344" s="34">
        <f t="shared" si="42"/>
        <v>74.43820224719101</v>
      </c>
      <c r="L344" s="34">
        <f t="shared" si="43"/>
        <v>185.4</v>
      </c>
      <c r="M344" s="34">
        <f t="shared" si="44"/>
        <v>185500</v>
      </c>
      <c r="N344" s="34">
        <f t="shared" si="45"/>
        <v>74.43820224719101</v>
      </c>
      <c r="O344" s="34">
        <f t="shared" si="46"/>
        <v>185.4</v>
      </c>
      <c r="P344" s="34">
        <f t="shared" si="47"/>
        <v>185500</v>
      </c>
    </row>
    <row r="345" spans="1:16" s="5" customFormat="1" ht="78.75" customHeight="1" hidden="1">
      <c r="A345" s="95"/>
      <c r="B345" s="92"/>
      <c r="C345" s="20" t="s">
        <v>197</v>
      </c>
      <c r="D345" s="44" t="s">
        <v>198</v>
      </c>
      <c r="E345" s="34">
        <v>143.4</v>
      </c>
      <c r="F345" s="34">
        <v>2365</v>
      </c>
      <c r="G345" s="34">
        <v>80</v>
      </c>
      <c r="H345" s="34">
        <v>2249.5</v>
      </c>
      <c r="I345" s="34">
        <f t="shared" si="40"/>
        <v>2169.5</v>
      </c>
      <c r="J345" s="34">
        <f t="shared" si="41"/>
        <v>2811.875</v>
      </c>
      <c r="K345" s="34">
        <f t="shared" si="42"/>
        <v>95.11627906976744</v>
      </c>
      <c r="L345" s="34">
        <f t="shared" si="43"/>
        <v>2106.1</v>
      </c>
      <c r="M345" s="34">
        <f t="shared" si="44"/>
        <v>1568.688981868898</v>
      </c>
      <c r="N345" s="34">
        <f t="shared" si="45"/>
        <v>95.11627906976744</v>
      </c>
      <c r="O345" s="34">
        <f t="shared" si="46"/>
        <v>2106.1</v>
      </c>
      <c r="P345" s="34">
        <f t="shared" si="47"/>
        <v>1568.688981868898</v>
      </c>
    </row>
    <row r="346" spans="1:16" s="5" customFormat="1" ht="47.25" customHeight="1" hidden="1">
      <c r="A346" s="95"/>
      <c r="B346" s="92"/>
      <c r="C346" s="20" t="s">
        <v>23</v>
      </c>
      <c r="D346" s="44" t="s">
        <v>24</v>
      </c>
      <c r="E346" s="34">
        <v>10493.4</v>
      </c>
      <c r="F346" s="34">
        <v>33105.7</v>
      </c>
      <c r="G346" s="34">
        <v>9405.7</v>
      </c>
      <c r="H346" s="34">
        <v>10811.5</v>
      </c>
      <c r="I346" s="34">
        <f t="shared" si="40"/>
        <v>1405.7999999999993</v>
      </c>
      <c r="J346" s="34">
        <f t="shared" si="41"/>
        <v>114.94625599370593</v>
      </c>
      <c r="K346" s="34">
        <f t="shared" si="42"/>
        <v>32.65751819173134</v>
      </c>
      <c r="L346" s="34">
        <f t="shared" si="43"/>
        <v>318.10000000000036</v>
      </c>
      <c r="M346" s="34">
        <f t="shared" si="44"/>
        <v>103.03142927935656</v>
      </c>
      <c r="N346" s="34">
        <f t="shared" si="45"/>
        <v>32.65751819173134</v>
      </c>
      <c r="O346" s="34">
        <f t="shared" si="46"/>
        <v>318.10000000000036</v>
      </c>
      <c r="P346" s="34">
        <f t="shared" si="47"/>
        <v>103.03142927935656</v>
      </c>
    </row>
    <row r="347" spans="1:16" s="5" customFormat="1" ht="15">
      <c r="A347" s="95"/>
      <c r="B347" s="92"/>
      <c r="C347" s="23"/>
      <c r="D347" s="3" t="s">
        <v>38</v>
      </c>
      <c r="E347" s="6">
        <f>SUM(E339:E340)</f>
        <v>43557.1</v>
      </c>
      <c r="F347" s="6">
        <f>SUM(F339:F340)</f>
        <v>135765.2</v>
      </c>
      <c r="G347" s="6">
        <f>SUM(G339:G340)</f>
        <v>42501.7</v>
      </c>
      <c r="H347" s="6">
        <f>SUM(H339:H340)</f>
        <v>47734.8</v>
      </c>
      <c r="I347" s="6">
        <f t="shared" si="40"/>
        <v>5233.100000000006</v>
      </c>
      <c r="J347" s="6">
        <f t="shared" si="41"/>
        <v>112.31268396322973</v>
      </c>
      <c r="K347" s="6">
        <f t="shared" si="42"/>
        <v>35.159820042249414</v>
      </c>
      <c r="L347" s="6">
        <f t="shared" si="43"/>
        <v>4177.700000000004</v>
      </c>
      <c r="M347" s="6">
        <f t="shared" si="44"/>
        <v>109.59131806295646</v>
      </c>
      <c r="N347" s="6">
        <f t="shared" si="45"/>
        <v>35.159820042249414</v>
      </c>
      <c r="O347" s="6">
        <f t="shared" si="46"/>
        <v>4177.700000000004</v>
      </c>
      <c r="P347" s="6">
        <f t="shared" si="47"/>
        <v>109.59131806295646</v>
      </c>
    </row>
    <row r="348" spans="1:16" s="5" customFormat="1" ht="30.75">
      <c r="A348" s="95"/>
      <c r="B348" s="92"/>
      <c r="C348" s="23"/>
      <c r="D348" s="3" t="s">
        <v>39</v>
      </c>
      <c r="E348" s="6">
        <f>E349-E337</f>
        <v>44032.2</v>
      </c>
      <c r="F348" s="6">
        <f>F349-F337</f>
        <v>136438.30000000002</v>
      </c>
      <c r="G348" s="6">
        <f>G349-G337</f>
        <v>42614.799999999996</v>
      </c>
      <c r="H348" s="6">
        <f>H349-H337</f>
        <v>48119.100000000006</v>
      </c>
      <c r="I348" s="6">
        <f t="shared" si="40"/>
        <v>5504.30000000001</v>
      </c>
      <c r="J348" s="6">
        <f t="shared" si="41"/>
        <v>112.91640462937762</v>
      </c>
      <c r="K348" s="6">
        <f t="shared" si="42"/>
        <v>35.268029578204946</v>
      </c>
      <c r="L348" s="6">
        <f t="shared" si="43"/>
        <v>4086.9000000000087</v>
      </c>
      <c r="M348" s="6">
        <f t="shared" si="44"/>
        <v>109.28161663509887</v>
      </c>
      <c r="N348" s="6">
        <f t="shared" si="45"/>
        <v>35.268029578204946</v>
      </c>
      <c r="O348" s="6">
        <f t="shared" si="46"/>
        <v>4086.9000000000087</v>
      </c>
      <c r="P348" s="6">
        <f t="shared" si="47"/>
        <v>109.28161663509887</v>
      </c>
    </row>
    <row r="349" spans="1:16" s="5" customFormat="1" ht="15">
      <c r="A349" s="94"/>
      <c r="B349" s="91"/>
      <c r="C349" s="23"/>
      <c r="D349" s="3" t="s">
        <v>57</v>
      </c>
      <c r="E349" s="6">
        <f>E338+E347</f>
        <v>44032.2</v>
      </c>
      <c r="F349" s="6">
        <f>F338+F347</f>
        <v>136438.30000000002</v>
      </c>
      <c r="G349" s="6">
        <f>G338+G347</f>
        <v>42614.799999999996</v>
      </c>
      <c r="H349" s="6">
        <f>H338+H347</f>
        <v>48119.100000000006</v>
      </c>
      <c r="I349" s="6">
        <f t="shared" si="40"/>
        <v>5504.30000000001</v>
      </c>
      <c r="J349" s="6">
        <f t="shared" si="41"/>
        <v>112.91640462937762</v>
      </c>
      <c r="K349" s="6">
        <f t="shared" si="42"/>
        <v>35.268029578204946</v>
      </c>
      <c r="L349" s="6">
        <f t="shared" si="43"/>
        <v>4086.9000000000087</v>
      </c>
      <c r="M349" s="6">
        <f t="shared" si="44"/>
        <v>109.28161663509887</v>
      </c>
      <c r="N349" s="6">
        <f t="shared" si="45"/>
        <v>35.268029578204946</v>
      </c>
      <c r="O349" s="6">
        <f t="shared" si="46"/>
        <v>4086.9000000000087</v>
      </c>
      <c r="P349" s="6">
        <f t="shared" si="47"/>
        <v>109.28161663509887</v>
      </c>
    </row>
    <row r="350" spans="1:16" ht="31.5" customHeight="1">
      <c r="A350" s="90" t="s">
        <v>126</v>
      </c>
      <c r="B350" s="90" t="s">
        <v>127</v>
      </c>
      <c r="C350" s="21" t="s">
        <v>128</v>
      </c>
      <c r="D350" s="43" t="s">
        <v>129</v>
      </c>
      <c r="E350" s="34">
        <v>225</v>
      </c>
      <c r="F350" s="34">
        <v>3600</v>
      </c>
      <c r="G350" s="34">
        <v>180</v>
      </c>
      <c r="H350" s="34">
        <v>450</v>
      </c>
      <c r="I350" s="34">
        <f t="shared" si="40"/>
        <v>270</v>
      </c>
      <c r="J350" s="34">
        <f t="shared" si="41"/>
        <v>250</v>
      </c>
      <c r="K350" s="34">
        <f t="shared" si="42"/>
        <v>12.5</v>
      </c>
      <c r="L350" s="34">
        <f t="shared" si="43"/>
        <v>225</v>
      </c>
      <c r="M350" s="34">
        <f t="shared" si="44"/>
        <v>200</v>
      </c>
      <c r="N350" s="34">
        <f t="shared" si="45"/>
        <v>12.5</v>
      </c>
      <c r="O350" s="34">
        <f t="shared" si="46"/>
        <v>225</v>
      </c>
      <c r="P350" s="34">
        <f t="shared" si="47"/>
        <v>200</v>
      </c>
    </row>
    <row r="351" spans="1:16" ht="15.75" customHeight="1" hidden="1">
      <c r="A351" s="92"/>
      <c r="B351" s="92"/>
      <c r="C351" s="21" t="s">
        <v>12</v>
      </c>
      <c r="D351" s="42" t="s">
        <v>130</v>
      </c>
      <c r="E351" s="34"/>
      <c r="F351" s="34"/>
      <c r="G351" s="34"/>
      <c r="H351" s="34"/>
      <c r="I351" s="34">
        <f t="shared" si="40"/>
        <v>0</v>
      </c>
      <c r="J351" s="34" t="e">
        <f t="shared" si="41"/>
        <v>#DIV/0!</v>
      </c>
      <c r="K351" s="34" t="e">
        <f t="shared" si="42"/>
        <v>#DIV/0!</v>
      </c>
      <c r="L351" s="34">
        <f t="shared" si="43"/>
        <v>0</v>
      </c>
      <c r="M351" s="34" t="e">
        <f t="shared" si="44"/>
        <v>#DIV/0!</v>
      </c>
      <c r="N351" s="34" t="e">
        <f t="shared" si="45"/>
        <v>#DIV/0!</v>
      </c>
      <c r="O351" s="34">
        <f t="shared" si="46"/>
        <v>0</v>
      </c>
      <c r="P351" s="34" t="e">
        <f t="shared" si="47"/>
        <v>#DIV/0!</v>
      </c>
    </row>
    <row r="352" spans="1:16" ht="46.5">
      <c r="A352" s="92"/>
      <c r="B352" s="92"/>
      <c r="C352" s="20" t="s">
        <v>16</v>
      </c>
      <c r="D352" s="44" t="s">
        <v>131</v>
      </c>
      <c r="E352" s="34">
        <v>39715.4</v>
      </c>
      <c r="F352" s="34">
        <v>174749.1</v>
      </c>
      <c r="G352" s="34">
        <v>47000</v>
      </c>
      <c r="H352" s="34">
        <v>47093.3</v>
      </c>
      <c r="I352" s="34">
        <f t="shared" si="40"/>
        <v>93.30000000000291</v>
      </c>
      <c r="J352" s="34">
        <f t="shared" si="41"/>
        <v>100.19851063829788</v>
      </c>
      <c r="K352" s="34">
        <f t="shared" si="42"/>
        <v>26.94909444454936</v>
      </c>
      <c r="L352" s="34">
        <f t="shared" si="43"/>
        <v>7377.9000000000015</v>
      </c>
      <c r="M352" s="34">
        <f t="shared" si="44"/>
        <v>118.57692482009499</v>
      </c>
      <c r="N352" s="34">
        <f t="shared" si="45"/>
        <v>26.94909444454936</v>
      </c>
      <c r="O352" s="34">
        <f t="shared" si="46"/>
        <v>7377.9000000000015</v>
      </c>
      <c r="P352" s="34">
        <f t="shared" si="47"/>
        <v>118.57692482009499</v>
      </c>
    </row>
    <row r="353" spans="1:16" ht="93">
      <c r="A353" s="92"/>
      <c r="B353" s="92"/>
      <c r="C353" s="20" t="s">
        <v>200</v>
      </c>
      <c r="D353" s="64" t="s">
        <v>220</v>
      </c>
      <c r="E353" s="34">
        <v>2709.8</v>
      </c>
      <c r="F353" s="34"/>
      <c r="G353" s="34"/>
      <c r="H353" s="34"/>
      <c r="I353" s="34">
        <f t="shared" si="40"/>
        <v>0</v>
      </c>
      <c r="J353" s="34"/>
      <c r="K353" s="34"/>
      <c r="L353" s="34"/>
      <c r="M353" s="34"/>
      <c r="N353" s="34"/>
      <c r="O353" s="34">
        <f t="shared" si="46"/>
        <v>-2709.8</v>
      </c>
      <c r="P353" s="34">
        <f t="shared" si="47"/>
        <v>0</v>
      </c>
    </row>
    <row r="354" spans="1:16" ht="15" hidden="1">
      <c r="A354" s="92"/>
      <c r="B354" s="92"/>
      <c r="C354" s="21" t="s">
        <v>21</v>
      </c>
      <c r="D354" s="43" t="s">
        <v>22</v>
      </c>
      <c r="E354" s="34">
        <f>E355</f>
        <v>0</v>
      </c>
      <c r="F354" s="34">
        <f>F355</f>
        <v>0</v>
      </c>
      <c r="G354" s="34">
        <f>G355</f>
        <v>0</v>
      </c>
      <c r="H354" s="34">
        <f>H355</f>
        <v>0</v>
      </c>
      <c r="I354" s="34">
        <f t="shared" si="40"/>
        <v>0</v>
      </c>
      <c r="J354" s="34"/>
      <c r="K354" s="34"/>
      <c r="L354" s="34"/>
      <c r="M354" s="34"/>
      <c r="N354" s="34"/>
      <c r="O354" s="34">
        <f t="shared" si="46"/>
        <v>0</v>
      </c>
      <c r="P354" s="34"/>
    </row>
    <row r="355" spans="1:16" ht="47.25" customHeight="1" hidden="1">
      <c r="A355" s="92"/>
      <c r="B355" s="92"/>
      <c r="C355" s="20" t="s">
        <v>23</v>
      </c>
      <c r="D355" s="44" t="s">
        <v>24</v>
      </c>
      <c r="E355" s="34"/>
      <c r="F355" s="34"/>
      <c r="G355" s="34"/>
      <c r="H355" s="34"/>
      <c r="I355" s="34">
        <f t="shared" si="40"/>
        <v>0</v>
      </c>
      <c r="J355" s="34" t="e">
        <f t="shared" si="41"/>
        <v>#DIV/0!</v>
      </c>
      <c r="K355" s="34" t="e">
        <f t="shared" si="42"/>
        <v>#DIV/0!</v>
      </c>
      <c r="L355" s="34">
        <f t="shared" si="43"/>
        <v>0</v>
      </c>
      <c r="M355" s="34" t="e">
        <f t="shared" si="44"/>
        <v>#DIV/0!</v>
      </c>
      <c r="N355" s="34" t="e">
        <f t="shared" si="45"/>
        <v>#DIV/0!</v>
      </c>
      <c r="O355" s="34">
        <f t="shared" si="46"/>
        <v>0</v>
      </c>
      <c r="P355" s="34" t="e">
        <f t="shared" si="47"/>
        <v>#DIV/0!</v>
      </c>
    </row>
    <row r="356" spans="1:16" ht="15" hidden="1">
      <c r="A356" s="92"/>
      <c r="B356" s="92"/>
      <c r="C356" s="21" t="s">
        <v>25</v>
      </c>
      <c r="D356" s="43" t="s">
        <v>26</v>
      </c>
      <c r="E356" s="34"/>
      <c r="F356" s="34"/>
      <c r="G356" s="34"/>
      <c r="H356" s="34"/>
      <c r="I356" s="34">
        <f t="shared" si="40"/>
        <v>0</v>
      </c>
      <c r="J356" s="34" t="e">
        <f t="shared" si="41"/>
        <v>#DIV/0!</v>
      </c>
      <c r="K356" s="34" t="e">
        <f t="shared" si="42"/>
        <v>#DIV/0!</v>
      </c>
      <c r="L356" s="34">
        <f t="shared" si="43"/>
        <v>0</v>
      </c>
      <c r="M356" s="34" t="e">
        <f t="shared" si="44"/>
        <v>#DIV/0!</v>
      </c>
      <c r="N356" s="34" t="e">
        <f t="shared" si="45"/>
        <v>#DIV/0!</v>
      </c>
      <c r="O356" s="34">
        <f t="shared" si="46"/>
        <v>0</v>
      </c>
      <c r="P356" s="34" t="e">
        <f t="shared" si="47"/>
        <v>#DIV/0!</v>
      </c>
    </row>
    <row r="357" spans="1:16" ht="15">
      <c r="A357" s="92"/>
      <c r="B357" s="92"/>
      <c r="C357" s="21" t="s">
        <v>27</v>
      </c>
      <c r="D357" s="43" t="s">
        <v>28</v>
      </c>
      <c r="E357" s="34">
        <v>263</v>
      </c>
      <c r="F357" s="34">
        <v>29877.1</v>
      </c>
      <c r="G357" s="34">
        <v>29280</v>
      </c>
      <c r="H357" s="34">
        <v>15118.6</v>
      </c>
      <c r="I357" s="34">
        <f t="shared" si="40"/>
        <v>-14161.4</v>
      </c>
      <c r="J357" s="34">
        <f t="shared" si="41"/>
        <v>51.634562841530055</v>
      </c>
      <c r="K357" s="34">
        <f t="shared" si="42"/>
        <v>50.602635463281246</v>
      </c>
      <c r="L357" s="34">
        <f t="shared" si="43"/>
        <v>14855.6</v>
      </c>
      <c r="M357" s="34">
        <f t="shared" si="44"/>
        <v>5748.51711026616</v>
      </c>
      <c r="N357" s="34">
        <f t="shared" si="45"/>
        <v>50.602635463281246</v>
      </c>
      <c r="O357" s="34">
        <f t="shared" si="46"/>
        <v>14855.6</v>
      </c>
      <c r="P357" s="34">
        <f t="shared" si="47"/>
        <v>5748.51711026616</v>
      </c>
    </row>
    <row r="358" spans="1:16" ht="15.75" customHeight="1" hidden="1">
      <c r="A358" s="92"/>
      <c r="B358" s="92"/>
      <c r="C358" s="21" t="s">
        <v>32</v>
      </c>
      <c r="D358" s="43" t="s">
        <v>33</v>
      </c>
      <c r="E358" s="34"/>
      <c r="F358" s="34"/>
      <c r="G358" s="34"/>
      <c r="H358" s="34"/>
      <c r="I358" s="34">
        <f t="shared" si="40"/>
        <v>0</v>
      </c>
      <c r="J358" s="34" t="e">
        <f t="shared" si="41"/>
        <v>#DIV/0!</v>
      </c>
      <c r="K358" s="34" t="e">
        <f t="shared" si="42"/>
        <v>#DIV/0!</v>
      </c>
      <c r="L358" s="34">
        <f t="shared" si="43"/>
        <v>0</v>
      </c>
      <c r="M358" s="34" t="e">
        <f t="shared" si="44"/>
        <v>#DIV/0!</v>
      </c>
      <c r="N358" s="34" t="e">
        <f t="shared" si="45"/>
        <v>#DIV/0!</v>
      </c>
      <c r="O358" s="34">
        <f t="shared" si="46"/>
        <v>0</v>
      </c>
      <c r="P358" s="34" t="e">
        <f t="shared" si="47"/>
        <v>#DIV/0!</v>
      </c>
    </row>
    <row r="359" spans="1:16" ht="15.75" customHeight="1" hidden="1">
      <c r="A359" s="92"/>
      <c r="B359" s="92"/>
      <c r="C359" s="21" t="s">
        <v>34</v>
      </c>
      <c r="D359" s="43" t="s">
        <v>29</v>
      </c>
      <c r="E359" s="34"/>
      <c r="F359" s="34"/>
      <c r="G359" s="34"/>
      <c r="H359" s="34"/>
      <c r="I359" s="34">
        <f t="shared" si="40"/>
        <v>0</v>
      </c>
      <c r="J359" s="34" t="e">
        <f t="shared" si="41"/>
        <v>#DIV/0!</v>
      </c>
      <c r="K359" s="34" t="e">
        <f t="shared" si="42"/>
        <v>#DIV/0!</v>
      </c>
      <c r="L359" s="34">
        <f t="shared" si="43"/>
        <v>0</v>
      </c>
      <c r="M359" s="34" t="e">
        <f t="shared" si="44"/>
        <v>#DIV/0!</v>
      </c>
      <c r="N359" s="34" t="e">
        <f t="shared" si="45"/>
        <v>#DIV/0!</v>
      </c>
      <c r="O359" s="34">
        <f t="shared" si="46"/>
        <v>0</v>
      </c>
      <c r="P359" s="34" t="e">
        <f t="shared" si="47"/>
        <v>#DIV/0!</v>
      </c>
    </row>
    <row r="360" spans="1:16" s="5" customFormat="1" ht="15.75">
      <c r="A360" s="92"/>
      <c r="B360" s="92"/>
      <c r="C360" s="22"/>
      <c r="D360" s="3" t="s">
        <v>35</v>
      </c>
      <c r="E360" s="6">
        <f>SUM(E350:E354,E356:E359)</f>
        <v>42913.200000000004</v>
      </c>
      <c r="F360" s="6">
        <f>SUM(F350:F354,F356:F359)</f>
        <v>208226.2</v>
      </c>
      <c r="G360" s="6">
        <f>SUM(G350:G354,G356:G359)</f>
        <v>76460</v>
      </c>
      <c r="H360" s="6">
        <f>SUM(H350:H354,H356:H359)</f>
        <v>62661.9</v>
      </c>
      <c r="I360" s="6">
        <f t="shared" si="40"/>
        <v>-13798.099999999999</v>
      </c>
      <c r="J360" s="6">
        <f t="shared" si="41"/>
        <v>81.95383206905572</v>
      </c>
      <c r="K360" s="6">
        <f t="shared" si="42"/>
        <v>30.09318712054487</v>
      </c>
      <c r="L360" s="6">
        <f t="shared" si="43"/>
        <v>19748.699999999997</v>
      </c>
      <c r="M360" s="6">
        <f t="shared" si="44"/>
        <v>146.0201057017421</v>
      </c>
      <c r="N360" s="6">
        <f t="shared" si="45"/>
        <v>30.09318712054487</v>
      </c>
      <c r="O360" s="6">
        <f t="shared" si="46"/>
        <v>19748.699999999997</v>
      </c>
      <c r="P360" s="6">
        <f t="shared" si="47"/>
        <v>146.0201057017421</v>
      </c>
    </row>
    <row r="361" spans="1:16" ht="15">
      <c r="A361" s="92"/>
      <c r="B361" s="92"/>
      <c r="C361" s="21" t="s">
        <v>183</v>
      </c>
      <c r="D361" s="43" t="s">
        <v>132</v>
      </c>
      <c r="E361" s="34">
        <v>1278.8</v>
      </c>
      <c r="F361" s="34">
        <v>1261.6</v>
      </c>
      <c r="G361" s="34">
        <v>377</v>
      </c>
      <c r="H361" s="34">
        <v>630.7</v>
      </c>
      <c r="I361" s="34">
        <f t="shared" si="40"/>
        <v>253.70000000000005</v>
      </c>
      <c r="J361" s="34">
        <f t="shared" si="41"/>
        <v>167.29442970822282</v>
      </c>
      <c r="K361" s="34">
        <f t="shared" si="42"/>
        <v>49.99207355738745</v>
      </c>
      <c r="L361" s="34">
        <f t="shared" si="43"/>
        <v>-648.0999999999999</v>
      </c>
      <c r="M361" s="34">
        <f t="shared" si="44"/>
        <v>49.31967469502659</v>
      </c>
      <c r="N361" s="34">
        <f t="shared" si="45"/>
        <v>49.99207355738745</v>
      </c>
      <c r="O361" s="34">
        <f t="shared" si="46"/>
        <v>-648.0999999999999</v>
      </c>
      <c r="P361" s="34">
        <f t="shared" si="47"/>
        <v>49.31967469502659</v>
      </c>
    </row>
    <row r="362" spans="1:16" ht="15">
      <c r="A362" s="92"/>
      <c r="B362" s="92"/>
      <c r="C362" s="21" t="s">
        <v>21</v>
      </c>
      <c r="D362" s="43" t="s">
        <v>22</v>
      </c>
      <c r="E362" s="34">
        <f>SUM(E363:E364)</f>
        <v>5639.8</v>
      </c>
      <c r="F362" s="34">
        <f>SUM(F363:F364)</f>
        <v>17390</v>
      </c>
      <c r="G362" s="34">
        <f>SUM(G363:G364)</f>
        <v>4970.5</v>
      </c>
      <c r="H362" s="34">
        <f>SUM(H363:H364)</f>
        <v>5855.6</v>
      </c>
      <c r="I362" s="34">
        <f t="shared" si="40"/>
        <v>885.1000000000004</v>
      </c>
      <c r="J362" s="34">
        <f t="shared" si="41"/>
        <v>117.80706166381651</v>
      </c>
      <c r="K362" s="34">
        <f t="shared" si="42"/>
        <v>33.67222541690627</v>
      </c>
      <c r="L362" s="34">
        <f t="shared" si="43"/>
        <v>215.80000000000018</v>
      </c>
      <c r="M362" s="34">
        <f t="shared" si="44"/>
        <v>103.82637682187313</v>
      </c>
      <c r="N362" s="34">
        <f t="shared" si="45"/>
        <v>33.67222541690627</v>
      </c>
      <c r="O362" s="34">
        <f t="shared" si="46"/>
        <v>215.80000000000018</v>
      </c>
      <c r="P362" s="34">
        <f t="shared" si="47"/>
        <v>103.82637682187313</v>
      </c>
    </row>
    <row r="363" spans="1:16" s="5" customFormat="1" ht="63" customHeight="1" hidden="1">
      <c r="A363" s="92"/>
      <c r="B363" s="92"/>
      <c r="C363" s="20" t="s">
        <v>133</v>
      </c>
      <c r="D363" s="44" t="s">
        <v>134</v>
      </c>
      <c r="E363" s="34">
        <v>5000.6</v>
      </c>
      <c r="F363" s="34">
        <v>15100</v>
      </c>
      <c r="G363" s="34">
        <v>4310.5</v>
      </c>
      <c r="H363" s="34">
        <v>5261.3</v>
      </c>
      <c r="I363" s="34">
        <f t="shared" si="40"/>
        <v>950.8000000000002</v>
      </c>
      <c r="J363" s="34">
        <f t="shared" si="41"/>
        <v>122.05776592042687</v>
      </c>
      <c r="K363" s="34">
        <f t="shared" si="42"/>
        <v>34.8430463576159</v>
      </c>
      <c r="L363" s="34">
        <f t="shared" si="43"/>
        <v>260.6999999999998</v>
      </c>
      <c r="M363" s="34">
        <f t="shared" si="44"/>
        <v>105.21337439507259</v>
      </c>
      <c r="N363" s="34">
        <f t="shared" si="45"/>
        <v>34.8430463576159</v>
      </c>
      <c r="O363" s="34">
        <f t="shared" si="46"/>
        <v>260.6999999999998</v>
      </c>
      <c r="P363" s="34">
        <f t="shared" si="47"/>
        <v>105.21337439507259</v>
      </c>
    </row>
    <row r="364" spans="1:16" s="5" customFormat="1" ht="47.25" customHeight="1" hidden="1">
      <c r="A364" s="92"/>
      <c r="B364" s="92"/>
      <c r="C364" s="20" t="s">
        <v>23</v>
      </c>
      <c r="D364" s="44" t="s">
        <v>24</v>
      </c>
      <c r="E364" s="34">
        <v>639.2</v>
      </c>
      <c r="F364" s="34">
        <v>2290</v>
      </c>
      <c r="G364" s="34">
        <v>660</v>
      </c>
      <c r="H364" s="34">
        <v>594.3</v>
      </c>
      <c r="I364" s="34">
        <f t="shared" si="40"/>
        <v>-65.70000000000005</v>
      </c>
      <c r="J364" s="34">
        <f t="shared" si="41"/>
        <v>90.04545454545453</v>
      </c>
      <c r="K364" s="34">
        <f t="shared" si="42"/>
        <v>25.95196506550218</v>
      </c>
      <c r="L364" s="34">
        <f t="shared" si="43"/>
        <v>-44.90000000000009</v>
      </c>
      <c r="M364" s="34">
        <f t="shared" si="44"/>
        <v>92.97559449311639</v>
      </c>
      <c r="N364" s="34">
        <f t="shared" si="45"/>
        <v>25.95196506550218</v>
      </c>
      <c r="O364" s="34">
        <f t="shared" si="46"/>
        <v>-44.90000000000009</v>
      </c>
      <c r="P364" s="34">
        <f t="shared" si="47"/>
        <v>92.97559449311639</v>
      </c>
    </row>
    <row r="365" spans="1:16" s="5" customFormat="1" ht="15">
      <c r="A365" s="92"/>
      <c r="B365" s="92"/>
      <c r="C365" s="23"/>
      <c r="D365" s="3" t="s">
        <v>38</v>
      </c>
      <c r="E365" s="6">
        <f>SUM(E361:E362)</f>
        <v>6918.6</v>
      </c>
      <c r="F365" s="6">
        <f>SUM(F361:F362)</f>
        <v>18651.6</v>
      </c>
      <c r="G365" s="6">
        <f>SUM(G361:G362)</f>
        <v>5347.5</v>
      </c>
      <c r="H365" s="6">
        <f>SUM(H361:H362)</f>
        <v>6486.3</v>
      </c>
      <c r="I365" s="6">
        <f t="shared" si="40"/>
        <v>1138.8000000000002</v>
      </c>
      <c r="J365" s="6">
        <f t="shared" si="41"/>
        <v>121.29593267882188</v>
      </c>
      <c r="K365" s="6">
        <f t="shared" si="42"/>
        <v>34.77610499903494</v>
      </c>
      <c r="L365" s="6">
        <f t="shared" si="43"/>
        <v>-432.3000000000002</v>
      </c>
      <c r="M365" s="6">
        <f t="shared" si="44"/>
        <v>93.75162605151331</v>
      </c>
      <c r="N365" s="6">
        <f t="shared" si="45"/>
        <v>34.77610499903494</v>
      </c>
      <c r="O365" s="6">
        <f t="shared" si="46"/>
        <v>-432.3000000000002</v>
      </c>
      <c r="P365" s="6">
        <f t="shared" si="47"/>
        <v>93.75162605151331</v>
      </c>
    </row>
    <row r="366" spans="1:16" s="5" customFormat="1" ht="30.75">
      <c r="A366" s="92"/>
      <c r="B366" s="92"/>
      <c r="C366" s="23"/>
      <c r="D366" s="3" t="s">
        <v>39</v>
      </c>
      <c r="E366" s="6">
        <f>E367-E359</f>
        <v>49831.8</v>
      </c>
      <c r="F366" s="6">
        <f>F367-F359</f>
        <v>226877.80000000002</v>
      </c>
      <c r="G366" s="6">
        <f>G367-G359</f>
        <v>81807.5</v>
      </c>
      <c r="H366" s="6">
        <f>H367-H359</f>
        <v>69148.2</v>
      </c>
      <c r="I366" s="6">
        <f t="shared" si="40"/>
        <v>-12659.300000000003</v>
      </c>
      <c r="J366" s="6">
        <f t="shared" si="41"/>
        <v>84.52550194053113</v>
      </c>
      <c r="K366" s="6">
        <f t="shared" si="42"/>
        <v>30.478169305238325</v>
      </c>
      <c r="L366" s="6">
        <f t="shared" si="43"/>
        <v>19316.399999999994</v>
      </c>
      <c r="M366" s="6">
        <f t="shared" si="44"/>
        <v>138.76319940279097</v>
      </c>
      <c r="N366" s="6">
        <f t="shared" si="45"/>
        <v>30.478169305238325</v>
      </c>
      <c r="O366" s="6">
        <f t="shared" si="46"/>
        <v>19316.399999999994</v>
      </c>
      <c r="P366" s="6">
        <f t="shared" si="47"/>
        <v>138.76319940279097</v>
      </c>
    </row>
    <row r="367" spans="1:16" s="5" customFormat="1" ht="15.75">
      <c r="A367" s="91"/>
      <c r="B367" s="91"/>
      <c r="C367" s="22"/>
      <c r="D367" s="3" t="s">
        <v>57</v>
      </c>
      <c r="E367" s="6">
        <f>E360+E365</f>
        <v>49831.8</v>
      </c>
      <c r="F367" s="6">
        <f>F360+F365</f>
        <v>226877.80000000002</v>
      </c>
      <c r="G367" s="6">
        <f>G360+G365</f>
        <v>81807.5</v>
      </c>
      <c r="H367" s="6">
        <f>H360+H365</f>
        <v>69148.2</v>
      </c>
      <c r="I367" s="6">
        <f t="shared" si="40"/>
        <v>-12659.300000000003</v>
      </c>
      <c r="J367" s="6">
        <f t="shared" si="41"/>
        <v>84.52550194053113</v>
      </c>
      <c r="K367" s="6">
        <f t="shared" si="42"/>
        <v>30.478169305238325</v>
      </c>
      <c r="L367" s="6">
        <f t="shared" si="43"/>
        <v>19316.399999999994</v>
      </c>
      <c r="M367" s="6">
        <f t="shared" si="44"/>
        <v>138.76319940279097</v>
      </c>
      <c r="N367" s="6">
        <f t="shared" si="45"/>
        <v>30.478169305238325</v>
      </c>
      <c r="O367" s="6">
        <f t="shared" si="46"/>
        <v>19316.399999999994</v>
      </c>
      <c r="P367" s="6">
        <f t="shared" si="47"/>
        <v>138.76319940279097</v>
      </c>
    </row>
    <row r="368" spans="1:16" ht="46.5" hidden="1">
      <c r="A368" s="93" t="s">
        <v>135</v>
      </c>
      <c r="B368" s="90" t="s">
        <v>136</v>
      </c>
      <c r="C368" s="63" t="s">
        <v>214</v>
      </c>
      <c r="D368" s="64" t="s">
        <v>215</v>
      </c>
      <c r="E368" s="34"/>
      <c r="F368" s="34"/>
      <c r="G368" s="34"/>
      <c r="H368" s="34"/>
      <c r="I368" s="34">
        <f t="shared" si="40"/>
        <v>0</v>
      </c>
      <c r="J368" s="34" t="e">
        <f t="shared" si="41"/>
        <v>#DIV/0!</v>
      </c>
      <c r="K368" s="34" t="e">
        <f t="shared" si="42"/>
        <v>#DIV/0!</v>
      </c>
      <c r="L368" s="34">
        <f t="shared" si="43"/>
        <v>0</v>
      </c>
      <c r="M368" s="34" t="e">
        <f t="shared" si="44"/>
        <v>#DIV/0!</v>
      </c>
      <c r="N368" s="34" t="e">
        <f t="shared" si="45"/>
        <v>#DIV/0!</v>
      </c>
      <c r="O368" s="34">
        <f t="shared" si="46"/>
        <v>0</v>
      </c>
      <c r="P368" s="34" t="e">
        <f t="shared" si="47"/>
        <v>#DIV/0!</v>
      </c>
    </row>
    <row r="369" spans="1:16" ht="30.75">
      <c r="A369" s="95"/>
      <c r="B369" s="92"/>
      <c r="C369" s="21" t="s">
        <v>202</v>
      </c>
      <c r="D369" s="32" t="s">
        <v>203</v>
      </c>
      <c r="E369" s="34">
        <v>297.6</v>
      </c>
      <c r="F369" s="34"/>
      <c r="G369" s="34"/>
      <c r="H369" s="34">
        <v>74637.3</v>
      </c>
      <c r="I369" s="34">
        <f t="shared" si="40"/>
        <v>74637.3</v>
      </c>
      <c r="J369" s="34"/>
      <c r="K369" s="34"/>
      <c r="L369" s="34"/>
      <c r="M369" s="34"/>
      <c r="N369" s="34"/>
      <c r="O369" s="34">
        <f t="shared" si="46"/>
        <v>74339.7</v>
      </c>
      <c r="P369" s="34">
        <f t="shared" si="47"/>
        <v>25079.737903225803</v>
      </c>
    </row>
    <row r="370" spans="1:16" ht="94.5" customHeight="1" hidden="1">
      <c r="A370" s="95"/>
      <c r="B370" s="92"/>
      <c r="C370" s="62" t="s">
        <v>200</v>
      </c>
      <c r="D370" s="64" t="s">
        <v>220</v>
      </c>
      <c r="E370" s="34"/>
      <c r="F370" s="34"/>
      <c r="G370" s="34"/>
      <c r="H370" s="34"/>
      <c r="I370" s="34">
        <f t="shared" si="40"/>
        <v>0</v>
      </c>
      <c r="J370" s="34"/>
      <c r="K370" s="34"/>
      <c r="L370" s="34"/>
      <c r="M370" s="34"/>
      <c r="N370" s="34"/>
      <c r="O370" s="34">
        <f t="shared" si="46"/>
        <v>0</v>
      </c>
      <c r="P370" s="34" t="e">
        <f t="shared" si="47"/>
        <v>#DIV/0!</v>
      </c>
    </row>
    <row r="371" spans="1:16" ht="15">
      <c r="A371" s="95"/>
      <c r="B371" s="92"/>
      <c r="C371" s="21" t="s">
        <v>21</v>
      </c>
      <c r="D371" s="43" t="s">
        <v>22</v>
      </c>
      <c r="E371" s="34">
        <f>E372</f>
        <v>292.7</v>
      </c>
      <c r="F371" s="34">
        <f>F372</f>
        <v>0</v>
      </c>
      <c r="G371" s="34">
        <f>G372</f>
        <v>0</v>
      </c>
      <c r="H371" s="34">
        <f>H372</f>
        <v>0</v>
      </c>
      <c r="I371" s="34">
        <f t="shared" si="40"/>
        <v>0</v>
      </c>
      <c r="J371" s="34"/>
      <c r="K371" s="34"/>
      <c r="L371" s="34"/>
      <c r="M371" s="34"/>
      <c r="N371" s="34"/>
      <c r="O371" s="34">
        <f t="shared" si="46"/>
        <v>-292.7</v>
      </c>
      <c r="P371" s="34">
        <f t="shared" si="47"/>
        <v>0</v>
      </c>
    </row>
    <row r="372" spans="1:16" ht="47.25" customHeight="1" hidden="1">
      <c r="A372" s="95"/>
      <c r="B372" s="92"/>
      <c r="C372" s="20" t="s">
        <v>23</v>
      </c>
      <c r="D372" s="44" t="s">
        <v>24</v>
      </c>
      <c r="E372" s="34">
        <v>292.7</v>
      </c>
      <c r="F372" s="34"/>
      <c r="G372" s="34"/>
      <c r="H372" s="34"/>
      <c r="I372" s="34">
        <f t="shared" si="40"/>
        <v>0</v>
      </c>
      <c r="J372" s="34" t="e">
        <f t="shared" si="41"/>
        <v>#DIV/0!</v>
      </c>
      <c r="K372" s="34" t="e">
        <f t="shared" si="42"/>
        <v>#DIV/0!</v>
      </c>
      <c r="L372" s="34">
        <f t="shared" si="43"/>
        <v>-292.7</v>
      </c>
      <c r="M372" s="34">
        <f t="shared" si="44"/>
        <v>0</v>
      </c>
      <c r="N372" s="34" t="e">
        <f t="shared" si="45"/>
        <v>#DIV/0!</v>
      </c>
      <c r="O372" s="34">
        <f t="shared" si="46"/>
        <v>-292.7</v>
      </c>
      <c r="P372" s="34">
        <f t="shared" si="47"/>
        <v>0</v>
      </c>
    </row>
    <row r="373" spans="1:16" ht="15" hidden="1">
      <c r="A373" s="95"/>
      <c r="B373" s="92"/>
      <c r="C373" s="21" t="s">
        <v>25</v>
      </c>
      <c r="D373" s="43" t="s">
        <v>26</v>
      </c>
      <c r="E373" s="34"/>
      <c r="F373" s="34"/>
      <c r="G373" s="34"/>
      <c r="H373" s="34"/>
      <c r="I373" s="34">
        <f t="shared" si="40"/>
        <v>0</v>
      </c>
      <c r="J373" s="34" t="e">
        <f t="shared" si="41"/>
        <v>#DIV/0!</v>
      </c>
      <c r="K373" s="34" t="e">
        <f t="shared" si="42"/>
        <v>#DIV/0!</v>
      </c>
      <c r="L373" s="34">
        <f t="shared" si="43"/>
        <v>0</v>
      </c>
      <c r="M373" s="34" t="e">
        <f t="shared" si="44"/>
        <v>#DIV/0!</v>
      </c>
      <c r="N373" s="34" t="e">
        <f t="shared" si="45"/>
        <v>#DIV/0!</v>
      </c>
      <c r="O373" s="34">
        <f t="shared" si="46"/>
        <v>0</v>
      </c>
      <c r="P373" s="34" t="e">
        <f t="shared" si="47"/>
        <v>#DIV/0!</v>
      </c>
    </row>
    <row r="374" spans="1:16" ht="15">
      <c r="A374" s="95"/>
      <c r="B374" s="92"/>
      <c r="C374" s="21" t="s">
        <v>32</v>
      </c>
      <c r="D374" s="43" t="s">
        <v>33</v>
      </c>
      <c r="E374" s="34">
        <v>1824.5</v>
      </c>
      <c r="F374" s="34">
        <v>2608.5</v>
      </c>
      <c r="G374" s="34">
        <v>1472.5</v>
      </c>
      <c r="H374" s="34">
        <v>2030.5</v>
      </c>
      <c r="I374" s="34">
        <f t="shared" si="40"/>
        <v>558</v>
      </c>
      <c r="J374" s="34">
        <f t="shared" si="41"/>
        <v>137.89473684210526</v>
      </c>
      <c r="K374" s="34">
        <f t="shared" si="42"/>
        <v>77.84167145869274</v>
      </c>
      <c r="L374" s="34">
        <f t="shared" si="43"/>
        <v>206</v>
      </c>
      <c r="M374" s="34">
        <f t="shared" si="44"/>
        <v>111.2907645930392</v>
      </c>
      <c r="N374" s="34">
        <f t="shared" si="45"/>
        <v>77.84167145869274</v>
      </c>
      <c r="O374" s="34">
        <f t="shared" si="46"/>
        <v>206</v>
      </c>
      <c r="P374" s="34">
        <f t="shared" si="47"/>
        <v>111.2907645930392</v>
      </c>
    </row>
    <row r="375" spans="1:16" ht="15.75" customHeight="1" hidden="1">
      <c r="A375" s="95"/>
      <c r="B375" s="92"/>
      <c r="C375" s="21" t="s">
        <v>49</v>
      </c>
      <c r="D375" s="44" t="s">
        <v>50</v>
      </c>
      <c r="E375" s="34"/>
      <c r="F375" s="34"/>
      <c r="G375" s="34"/>
      <c r="H375" s="34"/>
      <c r="I375" s="34">
        <f t="shared" si="40"/>
        <v>0</v>
      </c>
      <c r="J375" s="34" t="e">
        <f t="shared" si="41"/>
        <v>#DIV/0!</v>
      </c>
      <c r="K375" s="34" t="e">
        <f t="shared" si="42"/>
        <v>#DIV/0!</v>
      </c>
      <c r="L375" s="34">
        <f t="shared" si="43"/>
        <v>0</v>
      </c>
      <c r="M375" s="34" t="e">
        <f t="shared" si="44"/>
        <v>#DIV/0!</v>
      </c>
      <c r="N375" s="34" t="e">
        <f t="shared" si="45"/>
        <v>#DIV/0!</v>
      </c>
      <c r="O375" s="34">
        <f t="shared" si="46"/>
        <v>0</v>
      </c>
      <c r="P375" s="34" t="e">
        <f t="shared" si="47"/>
        <v>#DIV/0!</v>
      </c>
    </row>
    <row r="376" spans="1:16" ht="15">
      <c r="A376" s="95"/>
      <c r="B376" s="92"/>
      <c r="C376" s="21" t="s">
        <v>34</v>
      </c>
      <c r="D376" s="43" t="s">
        <v>29</v>
      </c>
      <c r="E376" s="34">
        <v>-391</v>
      </c>
      <c r="F376" s="34"/>
      <c r="G376" s="34"/>
      <c r="H376" s="34">
        <v>-48.4</v>
      </c>
      <c r="I376" s="34">
        <f t="shared" si="40"/>
        <v>-48.4</v>
      </c>
      <c r="J376" s="34"/>
      <c r="K376" s="34"/>
      <c r="L376" s="34"/>
      <c r="M376" s="34"/>
      <c r="N376" s="34"/>
      <c r="O376" s="34">
        <f t="shared" si="46"/>
        <v>342.6</v>
      </c>
      <c r="P376" s="34">
        <f t="shared" si="47"/>
        <v>12.378516624040921</v>
      </c>
    </row>
    <row r="377" spans="1:16" s="5" customFormat="1" ht="30.75">
      <c r="A377" s="95"/>
      <c r="B377" s="92"/>
      <c r="C377" s="23"/>
      <c r="D377" s="3" t="s">
        <v>39</v>
      </c>
      <c r="E377" s="4">
        <f>E378-E376</f>
        <v>2414.8</v>
      </c>
      <c r="F377" s="4">
        <f>F378-F376</f>
        <v>2608.5</v>
      </c>
      <c r="G377" s="4">
        <f>G378-G376</f>
        <v>1472.5</v>
      </c>
      <c r="H377" s="4">
        <f>H378-H376</f>
        <v>76667.8</v>
      </c>
      <c r="I377" s="4">
        <f t="shared" si="40"/>
        <v>75195.3</v>
      </c>
      <c r="J377" s="4">
        <f t="shared" si="41"/>
        <v>5206.641765704584</v>
      </c>
      <c r="K377" s="4">
        <f t="shared" si="42"/>
        <v>2939.152769791068</v>
      </c>
      <c r="L377" s="4">
        <f t="shared" si="43"/>
        <v>74253</v>
      </c>
      <c r="M377" s="4">
        <f t="shared" si="44"/>
        <v>3174.913036276296</v>
      </c>
      <c r="N377" s="4">
        <f t="shared" si="45"/>
        <v>2939.152769791068</v>
      </c>
      <c r="O377" s="4">
        <f t="shared" si="46"/>
        <v>74253</v>
      </c>
      <c r="P377" s="4">
        <f t="shared" si="47"/>
        <v>3174.913036276296</v>
      </c>
    </row>
    <row r="378" spans="1:16" s="5" customFormat="1" ht="15">
      <c r="A378" s="94"/>
      <c r="B378" s="91"/>
      <c r="C378" s="17"/>
      <c r="D378" s="3" t="s">
        <v>57</v>
      </c>
      <c r="E378" s="6">
        <f>SUM(E368:E371,E373:E376)</f>
        <v>2023.8000000000002</v>
      </c>
      <c r="F378" s="6">
        <f>SUM(F368:F371,F373:F376)</f>
        <v>2608.5</v>
      </c>
      <c r="G378" s="6">
        <f>SUM(G368:G371,G373:G376)</f>
        <v>1472.5</v>
      </c>
      <c r="H378" s="6">
        <f>SUM(H368:H371,H373:H376)</f>
        <v>76619.40000000001</v>
      </c>
      <c r="I378" s="6">
        <f t="shared" si="40"/>
        <v>75146.90000000001</v>
      </c>
      <c r="J378" s="6">
        <f t="shared" si="41"/>
        <v>5203.354838709678</v>
      </c>
      <c r="K378" s="6">
        <f t="shared" si="42"/>
        <v>2937.297297297298</v>
      </c>
      <c r="L378" s="6">
        <f t="shared" si="43"/>
        <v>74595.6</v>
      </c>
      <c r="M378" s="6">
        <f t="shared" si="44"/>
        <v>3785.9175807886154</v>
      </c>
      <c r="N378" s="6">
        <f t="shared" si="45"/>
        <v>2937.297297297298</v>
      </c>
      <c r="O378" s="6">
        <f t="shared" si="46"/>
        <v>74595.6</v>
      </c>
      <c r="P378" s="6">
        <f t="shared" si="47"/>
        <v>3785.9175807886154</v>
      </c>
    </row>
    <row r="379" spans="1:16" s="5" customFormat="1" ht="15.75" customHeight="1" hidden="1">
      <c r="A379" s="93" t="s">
        <v>137</v>
      </c>
      <c r="B379" s="90" t="s">
        <v>138</v>
      </c>
      <c r="C379" s="21" t="s">
        <v>12</v>
      </c>
      <c r="D379" s="42" t="s">
        <v>130</v>
      </c>
      <c r="E379" s="49"/>
      <c r="F379" s="6"/>
      <c r="G379" s="6"/>
      <c r="H379" s="49"/>
      <c r="I379" s="49">
        <f t="shared" si="40"/>
        <v>0</v>
      </c>
      <c r="J379" s="49" t="e">
        <f t="shared" si="41"/>
        <v>#DIV/0!</v>
      </c>
      <c r="K379" s="49" t="e">
        <f t="shared" si="42"/>
        <v>#DIV/0!</v>
      </c>
      <c r="L379" s="49">
        <f t="shared" si="43"/>
        <v>0</v>
      </c>
      <c r="M379" s="49" t="e">
        <f t="shared" si="44"/>
        <v>#DIV/0!</v>
      </c>
      <c r="N379" s="49" t="e">
        <f t="shared" si="45"/>
        <v>#DIV/0!</v>
      </c>
      <c r="O379" s="49">
        <f t="shared" si="46"/>
        <v>0</v>
      </c>
      <c r="P379" s="49" t="e">
        <f t="shared" si="47"/>
        <v>#DIV/0!</v>
      </c>
    </row>
    <row r="380" spans="1:16" s="5" customFormat="1" ht="30.75">
      <c r="A380" s="95"/>
      <c r="B380" s="92"/>
      <c r="C380" s="21" t="s">
        <v>202</v>
      </c>
      <c r="D380" s="32" t="s">
        <v>203</v>
      </c>
      <c r="E380" s="49">
        <v>10.3</v>
      </c>
      <c r="F380" s="66"/>
      <c r="G380" s="66"/>
      <c r="H380" s="49">
        <v>6.2</v>
      </c>
      <c r="I380" s="49">
        <f t="shared" si="40"/>
        <v>6.2</v>
      </c>
      <c r="J380" s="49"/>
      <c r="K380" s="49"/>
      <c r="L380" s="49"/>
      <c r="M380" s="49"/>
      <c r="N380" s="49"/>
      <c r="O380" s="49">
        <f t="shared" si="46"/>
        <v>-4.1000000000000005</v>
      </c>
      <c r="P380" s="49">
        <f t="shared" si="47"/>
        <v>60.19417475728155</v>
      </c>
    </row>
    <row r="381" spans="1:16" s="5" customFormat="1" ht="94.5" customHeight="1" hidden="1">
      <c r="A381" s="95"/>
      <c r="B381" s="92"/>
      <c r="C381" s="62" t="s">
        <v>200</v>
      </c>
      <c r="D381" s="64" t="s">
        <v>220</v>
      </c>
      <c r="E381" s="49"/>
      <c r="F381" s="6"/>
      <c r="G381" s="6"/>
      <c r="H381" s="49"/>
      <c r="I381" s="49">
        <f t="shared" si="40"/>
        <v>0</v>
      </c>
      <c r="J381" s="49"/>
      <c r="K381" s="49"/>
      <c r="L381" s="49"/>
      <c r="M381" s="49"/>
      <c r="N381" s="49"/>
      <c r="O381" s="49">
        <f t="shared" si="46"/>
        <v>0</v>
      </c>
      <c r="P381" s="49" t="e">
        <f t="shared" si="47"/>
        <v>#DIV/0!</v>
      </c>
    </row>
    <row r="382" spans="1:16" s="5" customFormat="1" ht="15.75" customHeight="1">
      <c r="A382" s="95"/>
      <c r="B382" s="92"/>
      <c r="C382" s="21" t="s">
        <v>21</v>
      </c>
      <c r="D382" s="43" t="s">
        <v>22</v>
      </c>
      <c r="E382" s="49">
        <f>E383</f>
        <v>0</v>
      </c>
      <c r="F382" s="49">
        <f>F383</f>
        <v>0</v>
      </c>
      <c r="G382" s="49">
        <f>G383</f>
        <v>0</v>
      </c>
      <c r="H382" s="49">
        <f>H383</f>
        <v>0</v>
      </c>
      <c r="I382" s="49">
        <f t="shared" si="40"/>
        <v>0</v>
      </c>
      <c r="J382" s="49"/>
      <c r="K382" s="49"/>
      <c r="L382" s="49"/>
      <c r="M382" s="49"/>
      <c r="N382" s="49"/>
      <c r="O382" s="49">
        <f t="shared" si="46"/>
        <v>0</v>
      </c>
      <c r="P382" s="49"/>
    </row>
    <row r="383" spans="1:16" s="5" customFormat="1" ht="47.25" customHeight="1" hidden="1">
      <c r="A383" s="95"/>
      <c r="B383" s="92"/>
      <c r="C383" s="20" t="s">
        <v>23</v>
      </c>
      <c r="D383" s="44" t="s">
        <v>24</v>
      </c>
      <c r="E383" s="34"/>
      <c r="F383" s="34"/>
      <c r="G383" s="34"/>
      <c r="H383" s="34"/>
      <c r="I383" s="34">
        <f t="shared" si="40"/>
        <v>0</v>
      </c>
      <c r="J383" s="34"/>
      <c r="K383" s="34"/>
      <c r="L383" s="34"/>
      <c r="M383" s="34"/>
      <c r="N383" s="34"/>
      <c r="O383" s="34">
        <f t="shared" si="46"/>
        <v>0</v>
      </c>
      <c r="P383" s="34" t="e">
        <f t="shared" si="47"/>
        <v>#DIV/0!</v>
      </c>
    </row>
    <row r="384" spans="1:16" s="5" customFormat="1" ht="15">
      <c r="A384" s="95"/>
      <c r="B384" s="92"/>
      <c r="C384" s="21" t="s">
        <v>25</v>
      </c>
      <c r="D384" s="43" t="s">
        <v>26</v>
      </c>
      <c r="E384" s="49">
        <v>-95.3</v>
      </c>
      <c r="F384" s="6"/>
      <c r="G384" s="6"/>
      <c r="H384" s="49">
        <v>-6.1</v>
      </c>
      <c r="I384" s="49">
        <f t="shared" si="40"/>
        <v>-6.1</v>
      </c>
      <c r="J384" s="49"/>
      <c r="K384" s="49"/>
      <c r="L384" s="49"/>
      <c r="M384" s="49"/>
      <c r="N384" s="49"/>
      <c r="O384" s="49">
        <f t="shared" si="46"/>
        <v>89.2</v>
      </c>
      <c r="P384" s="49">
        <f t="shared" si="47"/>
        <v>6.400839454354669</v>
      </c>
    </row>
    <row r="385" spans="1:16" s="5" customFormat="1" ht="15.75" customHeight="1" hidden="1">
      <c r="A385" s="95"/>
      <c r="B385" s="92"/>
      <c r="C385" s="21" t="s">
        <v>27</v>
      </c>
      <c r="D385" s="43" t="s">
        <v>28</v>
      </c>
      <c r="E385" s="49"/>
      <c r="F385" s="6"/>
      <c r="G385" s="6"/>
      <c r="H385" s="49"/>
      <c r="I385" s="49">
        <f t="shared" si="40"/>
        <v>0</v>
      </c>
      <c r="J385" s="49" t="e">
        <f t="shared" si="41"/>
        <v>#DIV/0!</v>
      </c>
      <c r="K385" s="49" t="e">
        <f t="shared" si="42"/>
        <v>#DIV/0!</v>
      </c>
      <c r="L385" s="49">
        <f t="shared" si="43"/>
        <v>0</v>
      </c>
      <c r="M385" s="49" t="e">
        <f t="shared" si="44"/>
        <v>#DIV/0!</v>
      </c>
      <c r="N385" s="49" t="e">
        <f t="shared" si="45"/>
        <v>#DIV/0!</v>
      </c>
      <c r="O385" s="49">
        <f t="shared" si="46"/>
        <v>0</v>
      </c>
      <c r="P385" s="49" t="e">
        <f t="shared" si="47"/>
        <v>#DIV/0!</v>
      </c>
    </row>
    <row r="386" spans="1:16" ht="15">
      <c r="A386" s="95"/>
      <c r="B386" s="92"/>
      <c r="C386" s="21" t="s">
        <v>30</v>
      </c>
      <c r="D386" s="43" t="s">
        <v>101</v>
      </c>
      <c r="E386" s="49">
        <v>119.1</v>
      </c>
      <c r="F386" s="49">
        <v>79359.6</v>
      </c>
      <c r="G386" s="49">
        <v>30</v>
      </c>
      <c r="H386" s="49">
        <v>89.9</v>
      </c>
      <c r="I386" s="49">
        <f t="shared" si="40"/>
        <v>59.900000000000006</v>
      </c>
      <c r="J386" s="49">
        <f t="shared" si="41"/>
        <v>299.6666666666667</v>
      </c>
      <c r="K386" s="49">
        <f t="shared" si="42"/>
        <v>0.11328182097692024</v>
      </c>
      <c r="L386" s="49">
        <f t="shared" si="43"/>
        <v>-29.19999999999999</v>
      </c>
      <c r="M386" s="49">
        <f t="shared" si="44"/>
        <v>75.48278757346768</v>
      </c>
      <c r="N386" s="49">
        <f t="shared" si="45"/>
        <v>0.11328182097692024</v>
      </c>
      <c r="O386" s="49">
        <f t="shared" si="46"/>
        <v>-29.19999999999999</v>
      </c>
      <c r="P386" s="49">
        <f t="shared" si="47"/>
        <v>75.48278757346768</v>
      </c>
    </row>
    <row r="387" spans="1:16" ht="15.75" customHeight="1" hidden="1">
      <c r="A387" s="95"/>
      <c r="B387" s="92"/>
      <c r="C387" s="21" t="s">
        <v>32</v>
      </c>
      <c r="D387" s="43" t="s">
        <v>33</v>
      </c>
      <c r="E387" s="49"/>
      <c r="F387" s="49"/>
      <c r="G387" s="49"/>
      <c r="H387" s="49"/>
      <c r="I387" s="49">
        <f t="shared" si="40"/>
        <v>0</v>
      </c>
      <c r="J387" s="49" t="e">
        <f t="shared" si="41"/>
        <v>#DIV/0!</v>
      </c>
      <c r="K387" s="49" t="e">
        <f t="shared" si="42"/>
        <v>#DIV/0!</v>
      </c>
      <c r="L387" s="49">
        <f t="shared" si="43"/>
        <v>0</v>
      </c>
      <c r="M387" s="49" t="e">
        <f t="shared" si="44"/>
        <v>#DIV/0!</v>
      </c>
      <c r="N387" s="49" t="e">
        <f t="shared" si="45"/>
        <v>#DIV/0!</v>
      </c>
      <c r="O387" s="49">
        <f t="shared" si="46"/>
        <v>0</v>
      </c>
      <c r="P387" s="49" t="e">
        <f t="shared" si="47"/>
        <v>#DIV/0!</v>
      </c>
    </row>
    <row r="388" spans="1:16" ht="15.75" customHeight="1">
      <c r="A388" s="95"/>
      <c r="B388" s="92"/>
      <c r="C388" s="21" t="s">
        <v>49</v>
      </c>
      <c r="D388" s="44" t="s">
        <v>50</v>
      </c>
      <c r="E388" s="49"/>
      <c r="F388" s="49">
        <v>3080</v>
      </c>
      <c r="G388" s="49">
        <v>3080</v>
      </c>
      <c r="H388" s="66">
        <v>3080</v>
      </c>
      <c r="I388" s="66">
        <f t="shared" si="40"/>
        <v>0</v>
      </c>
      <c r="J388" s="66">
        <f t="shared" si="41"/>
        <v>100</v>
      </c>
      <c r="K388" s="66">
        <f t="shared" si="42"/>
        <v>100</v>
      </c>
      <c r="L388" s="66">
        <f t="shared" si="43"/>
        <v>3080</v>
      </c>
      <c r="M388" s="66" t="e">
        <f t="shared" si="44"/>
        <v>#DIV/0!</v>
      </c>
      <c r="N388" s="66">
        <f t="shared" si="45"/>
        <v>100</v>
      </c>
      <c r="O388" s="66">
        <f t="shared" si="46"/>
        <v>3080</v>
      </c>
      <c r="P388" s="66"/>
    </row>
    <row r="389" spans="1:16" ht="37.5" customHeight="1">
      <c r="A389" s="95"/>
      <c r="B389" s="92"/>
      <c r="C389" s="21" t="s">
        <v>194</v>
      </c>
      <c r="D389" s="42" t="s">
        <v>195</v>
      </c>
      <c r="E389" s="49">
        <v>8</v>
      </c>
      <c r="F389" s="49"/>
      <c r="G389" s="49"/>
      <c r="H389" s="49"/>
      <c r="I389" s="49">
        <f t="shared" si="40"/>
        <v>0</v>
      </c>
      <c r="J389" s="49"/>
      <c r="K389" s="49"/>
      <c r="L389" s="49"/>
      <c r="M389" s="49"/>
      <c r="N389" s="49"/>
      <c r="O389" s="49">
        <f t="shared" si="46"/>
        <v>-8</v>
      </c>
      <c r="P389" s="49">
        <f t="shared" si="47"/>
        <v>0</v>
      </c>
    </row>
    <row r="390" spans="1:16" ht="30.75">
      <c r="A390" s="95"/>
      <c r="B390" s="92"/>
      <c r="C390" s="21" t="s">
        <v>193</v>
      </c>
      <c r="D390" s="42" t="s">
        <v>196</v>
      </c>
      <c r="E390" s="49">
        <v>3171.6</v>
      </c>
      <c r="F390" s="49"/>
      <c r="G390" s="49"/>
      <c r="H390" s="49">
        <v>10967.6</v>
      </c>
      <c r="I390" s="49">
        <f t="shared" si="40"/>
        <v>10967.6</v>
      </c>
      <c r="J390" s="49"/>
      <c r="K390" s="49"/>
      <c r="L390" s="49"/>
      <c r="M390" s="49"/>
      <c r="N390" s="49"/>
      <c r="O390" s="49">
        <f t="shared" si="46"/>
        <v>7796</v>
      </c>
      <c r="P390" s="49">
        <f t="shared" si="47"/>
        <v>345.8065329801993</v>
      </c>
    </row>
    <row r="391" spans="1:16" ht="15">
      <c r="A391" s="95"/>
      <c r="B391" s="92"/>
      <c r="C391" s="21" t="s">
        <v>34</v>
      </c>
      <c r="D391" s="43" t="s">
        <v>29</v>
      </c>
      <c r="E391" s="49">
        <v>-7.2</v>
      </c>
      <c r="F391" s="49"/>
      <c r="G391" s="49"/>
      <c r="H391" s="49">
        <v>-40.8</v>
      </c>
      <c r="I391" s="49">
        <f t="shared" si="40"/>
        <v>-40.8</v>
      </c>
      <c r="J391" s="49"/>
      <c r="K391" s="49"/>
      <c r="L391" s="49"/>
      <c r="M391" s="49"/>
      <c r="N391" s="49"/>
      <c r="O391" s="49">
        <f t="shared" si="46"/>
        <v>-33.599999999999994</v>
      </c>
      <c r="P391" s="49">
        <f t="shared" si="47"/>
        <v>566.6666666666666</v>
      </c>
    </row>
    <row r="392" spans="1:16" s="5" customFormat="1" ht="30.75">
      <c r="A392" s="95"/>
      <c r="B392" s="92"/>
      <c r="C392" s="23"/>
      <c r="D392" s="3" t="s">
        <v>39</v>
      </c>
      <c r="E392" s="6">
        <f>E393-E391</f>
        <v>3213.7</v>
      </c>
      <c r="F392" s="6">
        <f>F393-F391</f>
        <v>82439.6</v>
      </c>
      <c r="G392" s="6">
        <f>G393-G391</f>
        <v>3110</v>
      </c>
      <c r="H392" s="6">
        <f>H393-H391</f>
        <v>14137.6</v>
      </c>
      <c r="I392" s="6">
        <f aca="true" t="shared" si="48" ref="I392:I436">H392-G392</f>
        <v>11027.6</v>
      </c>
      <c r="J392" s="6">
        <f>H392/G392*100</f>
        <v>454.5852090032154</v>
      </c>
      <c r="K392" s="6">
        <f>H392/F392*100</f>
        <v>17.149040024454266</v>
      </c>
      <c r="L392" s="6">
        <f>H392-E392</f>
        <v>10923.900000000001</v>
      </c>
      <c r="M392" s="6">
        <f>H392/E392*100</f>
        <v>439.91660702616923</v>
      </c>
      <c r="N392" s="6">
        <f>H392/F392*100</f>
        <v>17.149040024454266</v>
      </c>
      <c r="O392" s="6">
        <f aca="true" t="shared" si="49" ref="O392:O436">H392-E392</f>
        <v>10923.900000000001</v>
      </c>
      <c r="P392" s="6">
        <f aca="true" t="shared" si="50" ref="P392:P436">H392/E392*100</f>
        <v>439.91660702616923</v>
      </c>
    </row>
    <row r="393" spans="1:16" s="5" customFormat="1" ht="15">
      <c r="A393" s="94"/>
      <c r="B393" s="91"/>
      <c r="C393" s="17"/>
      <c r="D393" s="3" t="s">
        <v>57</v>
      </c>
      <c r="E393" s="6">
        <f>SUM(E379:E382,E384:E391)</f>
        <v>3206.5</v>
      </c>
      <c r="F393" s="6">
        <f>SUM(F379:F382,F384:F391)</f>
        <v>82439.6</v>
      </c>
      <c r="G393" s="6">
        <f>SUM(G379:G382,G384:G391)</f>
        <v>3110</v>
      </c>
      <c r="H393" s="6">
        <f>SUM(H379:H382,H384:H391)</f>
        <v>14096.800000000001</v>
      </c>
      <c r="I393" s="6">
        <f t="shared" si="48"/>
        <v>10986.800000000001</v>
      </c>
      <c r="J393" s="6">
        <f>H393/G393*100</f>
        <v>453.27331189710617</v>
      </c>
      <c r="K393" s="6">
        <f>H393/F393*100</f>
        <v>17.09954924575083</v>
      </c>
      <c r="L393" s="6">
        <f>H393-E393</f>
        <v>10890.300000000001</v>
      </c>
      <c r="M393" s="6">
        <f>H393/E393*100</f>
        <v>439.63199750506783</v>
      </c>
      <c r="N393" s="6">
        <f>H393/F393*100</f>
        <v>17.09954924575083</v>
      </c>
      <c r="O393" s="6">
        <f t="shared" si="49"/>
        <v>10890.300000000001</v>
      </c>
      <c r="P393" s="6">
        <f t="shared" si="50"/>
        <v>439.63199750506783</v>
      </c>
    </row>
    <row r="394" spans="1:16" s="5" customFormat="1" ht="31.5" customHeight="1">
      <c r="A394" s="90">
        <v>977</v>
      </c>
      <c r="B394" s="90" t="s">
        <v>139</v>
      </c>
      <c r="C394" s="21" t="s">
        <v>202</v>
      </c>
      <c r="D394" s="32" t="s">
        <v>203</v>
      </c>
      <c r="E394" s="49"/>
      <c r="F394" s="49"/>
      <c r="G394" s="49"/>
      <c r="H394" s="49">
        <v>163.6</v>
      </c>
      <c r="I394" s="49">
        <f t="shared" si="48"/>
        <v>163.6</v>
      </c>
      <c r="J394" s="49"/>
      <c r="K394" s="49"/>
      <c r="L394" s="49"/>
      <c r="M394" s="49"/>
      <c r="N394" s="49"/>
      <c r="O394" s="49">
        <f t="shared" si="49"/>
        <v>163.6</v>
      </c>
      <c r="P394" s="49"/>
    </row>
    <row r="395" spans="1:16" s="5" customFormat="1" ht="15">
      <c r="A395" s="92"/>
      <c r="B395" s="92"/>
      <c r="C395" s="21" t="s">
        <v>21</v>
      </c>
      <c r="D395" s="43" t="s">
        <v>22</v>
      </c>
      <c r="E395" s="49">
        <f>SUM(E396:E397)</f>
        <v>217.9</v>
      </c>
      <c r="F395" s="49">
        <f>SUM(F396:F397)</f>
        <v>0</v>
      </c>
      <c r="G395" s="49">
        <f>SUM(G396:G397)</f>
        <v>0</v>
      </c>
      <c r="H395" s="49">
        <f>SUM(H396:H397)</f>
        <v>959.8</v>
      </c>
      <c r="I395" s="49">
        <f t="shared" si="48"/>
        <v>959.8</v>
      </c>
      <c r="J395" s="49"/>
      <c r="K395" s="49"/>
      <c r="L395" s="49"/>
      <c r="M395" s="49"/>
      <c r="N395" s="49"/>
      <c r="O395" s="49">
        <f t="shared" si="49"/>
        <v>741.9</v>
      </c>
      <c r="P395" s="49">
        <f t="shared" si="50"/>
        <v>440.47728315741165</v>
      </c>
    </row>
    <row r="396" spans="1:16" s="5" customFormat="1" ht="47.25" customHeight="1" hidden="1">
      <c r="A396" s="92"/>
      <c r="B396" s="92"/>
      <c r="C396" s="20" t="s">
        <v>44</v>
      </c>
      <c r="D396" s="50" t="s">
        <v>45</v>
      </c>
      <c r="E396" s="49">
        <v>217.9</v>
      </c>
      <c r="F396" s="49"/>
      <c r="G396" s="49"/>
      <c r="H396" s="49">
        <v>959.8</v>
      </c>
      <c r="I396" s="49">
        <f t="shared" si="48"/>
        <v>959.8</v>
      </c>
      <c r="J396" s="49" t="e">
        <f>H396/G396*100</f>
        <v>#DIV/0!</v>
      </c>
      <c r="K396" s="49" t="e">
        <f>H396/F396*100</f>
        <v>#DIV/0!</v>
      </c>
      <c r="L396" s="49">
        <f>H396-E396</f>
        <v>741.9</v>
      </c>
      <c r="M396" s="49">
        <f>H396/E396*100</f>
        <v>440.47728315741165</v>
      </c>
      <c r="N396" s="49" t="e">
        <f>H396/F396*100</f>
        <v>#DIV/0!</v>
      </c>
      <c r="O396" s="49">
        <f t="shared" si="49"/>
        <v>741.9</v>
      </c>
      <c r="P396" s="49">
        <f t="shared" si="50"/>
        <v>440.47728315741165</v>
      </c>
    </row>
    <row r="397" spans="1:16" s="5" customFormat="1" ht="47.25" customHeight="1" hidden="1">
      <c r="A397" s="92"/>
      <c r="B397" s="92"/>
      <c r="C397" s="20" t="s">
        <v>23</v>
      </c>
      <c r="D397" s="44" t="s">
        <v>24</v>
      </c>
      <c r="E397" s="49"/>
      <c r="F397" s="49"/>
      <c r="G397" s="49"/>
      <c r="H397" s="49"/>
      <c r="I397" s="49">
        <f t="shared" si="48"/>
        <v>0</v>
      </c>
      <c r="J397" s="49" t="e">
        <f>H397/G397*100</f>
        <v>#DIV/0!</v>
      </c>
      <c r="K397" s="49" t="e">
        <f>H397/F397*100</f>
        <v>#DIV/0!</v>
      </c>
      <c r="L397" s="49">
        <f>H397-E397</f>
        <v>0</v>
      </c>
      <c r="M397" s="49" t="e">
        <f>H397/E397*100</f>
        <v>#DIV/0!</v>
      </c>
      <c r="N397" s="49" t="e">
        <f>H397/F397*100</f>
        <v>#DIV/0!</v>
      </c>
      <c r="O397" s="49">
        <f t="shared" si="49"/>
        <v>0</v>
      </c>
      <c r="P397" s="49" t="e">
        <f t="shared" si="50"/>
        <v>#DIV/0!</v>
      </c>
    </row>
    <row r="398" spans="1:16" s="5" customFormat="1" ht="15">
      <c r="A398" s="92"/>
      <c r="B398" s="92"/>
      <c r="C398" s="21" t="s">
        <v>25</v>
      </c>
      <c r="D398" s="43" t="s">
        <v>26</v>
      </c>
      <c r="E398" s="49"/>
      <c r="F398" s="49"/>
      <c r="G398" s="49"/>
      <c r="H398" s="49">
        <v>-163.6</v>
      </c>
      <c r="I398" s="49">
        <f t="shared" si="48"/>
        <v>-163.6</v>
      </c>
      <c r="J398" s="49"/>
      <c r="K398" s="49"/>
      <c r="L398" s="49"/>
      <c r="M398" s="49"/>
      <c r="N398" s="49"/>
      <c r="O398" s="49">
        <f t="shared" si="49"/>
        <v>-163.6</v>
      </c>
      <c r="P398" s="49"/>
    </row>
    <row r="399" spans="1:16" s="5" customFormat="1" ht="15.75">
      <c r="A399" s="91"/>
      <c r="B399" s="91"/>
      <c r="C399" s="22"/>
      <c r="D399" s="3" t="s">
        <v>57</v>
      </c>
      <c r="E399" s="6">
        <f>E395+E394+E398</f>
        <v>217.9</v>
      </c>
      <c r="F399" s="6">
        <f>F395+F394+F398</f>
        <v>0</v>
      </c>
      <c r="G399" s="6">
        <f>G395+G394+G398</f>
        <v>0</v>
      </c>
      <c r="H399" s="6">
        <f>H395+H394+H398</f>
        <v>959.7999999999998</v>
      </c>
      <c r="I399" s="6">
        <f t="shared" si="48"/>
        <v>959.7999999999998</v>
      </c>
      <c r="J399" s="6"/>
      <c r="K399" s="6"/>
      <c r="L399" s="6"/>
      <c r="M399" s="6"/>
      <c r="N399" s="6"/>
      <c r="O399" s="6">
        <f t="shared" si="49"/>
        <v>741.8999999999999</v>
      </c>
      <c r="P399" s="6">
        <f t="shared" si="50"/>
        <v>440.4772831574116</v>
      </c>
    </row>
    <row r="400" spans="1:16" s="5" customFormat="1" ht="15.75" customHeight="1" hidden="1">
      <c r="A400" s="90">
        <v>978</v>
      </c>
      <c r="B400" s="90" t="s">
        <v>228</v>
      </c>
      <c r="C400" s="70" t="s">
        <v>27</v>
      </c>
      <c r="D400" s="71" t="s">
        <v>28</v>
      </c>
      <c r="E400" s="66"/>
      <c r="F400" s="6"/>
      <c r="G400" s="66"/>
      <c r="H400" s="66"/>
      <c r="I400" s="66">
        <f t="shared" si="48"/>
        <v>0</v>
      </c>
      <c r="J400" s="66"/>
      <c r="K400" s="66"/>
      <c r="L400" s="66"/>
      <c r="M400" s="66"/>
      <c r="N400" s="66"/>
      <c r="O400" s="66">
        <f t="shared" si="49"/>
        <v>0</v>
      </c>
      <c r="P400" s="66" t="e">
        <f t="shared" si="50"/>
        <v>#DIV/0!</v>
      </c>
    </row>
    <row r="401" spans="1:16" s="5" customFormat="1" ht="15.75" hidden="1">
      <c r="A401" s="91"/>
      <c r="B401" s="91"/>
      <c r="C401" s="22"/>
      <c r="D401" s="3" t="s">
        <v>57</v>
      </c>
      <c r="E401" s="6">
        <f>SUM(E400)</f>
        <v>0</v>
      </c>
      <c r="F401" s="6">
        <f>SUM(F400)</f>
        <v>0</v>
      </c>
      <c r="G401" s="6">
        <f>SUM(G400)</f>
        <v>0</v>
      </c>
      <c r="H401" s="6">
        <f>G401-F401</f>
        <v>0</v>
      </c>
      <c r="I401" s="6">
        <f t="shared" si="48"/>
        <v>0</v>
      </c>
      <c r="J401" s="6"/>
      <c r="K401" s="6"/>
      <c r="L401" s="6"/>
      <c r="M401" s="6"/>
      <c r="N401" s="6"/>
      <c r="O401" s="6">
        <f t="shared" si="49"/>
        <v>0</v>
      </c>
      <c r="P401" s="6" t="e">
        <f t="shared" si="50"/>
        <v>#DIV/0!</v>
      </c>
    </row>
    <row r="402" spans="1:16" s="5" customFormat="1" ht="30.75">
      <c r="A402" s="90">
        <v>985</v>
      </c>
      <c r="B402" s="90" t="s">
        <v>141</v>
      </c>
      <c r="C402" s="21" t="s">
        <v>202</v>
      </c>
      <c r="D402" s="32" t="s">
        <v>203</v>
      </c>
      <c r="E402" s="49">
        <v>26.5</v>
      </c>
      <c r="F402" s="49"/>
      <c r="G402" s="49"/>
      <c r="H402" s="49">
        <v>13.5</v>
      </c>
      <c r="I402" s="49">
        <f t="shared" si="48"/>
        <v>13.5</v>
      </c>
      <c r="J402" s="49"/>
      <c r="K402" s="49"/>
      <c r="L402" s="49"/>
      <c r="M402" s="49"/>
      <c r="N402" s="49"/>
      <c r="O402" s="49">
        <f t="shared" si="49"/>
        <v>-13</v>
      </c>
      <c r="P402" s="49">
        <f t="shared" si="50"/>
        <v>50.943396226415096</v>
      </c>
    </row>
    <row r="403" spans="1:16" s="5" customFormat="1" ht="15.75" customHeight="1" hidden="1">
      <c r="A403" s="92"/>
      <c r="B403" s="92"/>
      <c r="C403" s="21" t="s">
        <v>25</v>
      </c>
      <c r="D403" s="43" t="s">
        <v>26</v>
      </c>
      <c r="E403" s="49"/>
      <c r="F403" s="49"/>
      <c r="G403" s="49"/>
      <c r="H403" s="49"/>
      <c r="I403" s="49">
        <f t="shared" si="48"/>
        <v>0</v>
      </c>
      <c r="J403" s="49"/>
      <c r="K403" s="49"/>
      <c r="L403" s="49"/>
      <c r="M403" s="49"/>
      <c r="N403" s="49"/>
      <c r="O403" s="49">
        <f t="shared" si="49"/>
        <v>0</v>
      </c>
      <c r="P403" s="49" t="e">
        <f t="shared" si="50"/>
        <v>#DIV/0!</v>
      </c>
    </row>
    <row r="404" spans="1:16" s="5" customFormat="1" ht="15.75" customHeight="1" hidden="1">
      <c r="A404" s="92"/>
      <c r="B404" s="92"/>
      <c r="C404" s="21" t="s">
        <v>32</v>
      </c>
      <c r="D404" s="43" t="s">
        <v>33</v>
      </c>
      <c r="E404" s="49"/>
      <c r="F404" s="49"/>
      <c r="G404" s="49"/>
      <c r="H404" s="49"/>
      <c r="I404" s="49">
        <f t="shared" si="48"/>
        <v>0</v>
      </c>
      <c r="J404" s="49"/>
      <c r="K404" s="49"/>
      <c r="L404" s="49"/>
      <c r="M404" s="49"/>
      <c r="N404" s="49"/>
      <c r="O404" s="49">
        <f t="shared" si="49"/>
        <v>0</v>
      </c>
      <c r="P404" s="49" t="e">
        <f t="shared" si="50"/>
        <v>#DIV/0!</v>
      </c>
    </row>
    <row r="405" spans="1:16" s="5" customFormat="1" ht="15.75">
      <c r="A405" s="91"/>
      <c r="B405" s="91"/>
      <c r="C405" s="22"/>
      <c r="D405" s="3" t="s">
        <v>57</v>
      </c>
      <c r="E405" s="6">
        <f>E402+E403+E404</f>
        <v>26.5</v>
      </c>
      <c r="F405" s="6">
        <f>F402+F403+F404</f>
        <v>0</v>
      </c>
      <c r="G405" s="6">
        <f>G402+G403+G404</f>
        <v>0</v>
      </c>
      <c r="H405" s="6">
        <f>H402+H403+H404</f>
        <v>13.5</v>
      </c>
      <c r="I405" s="6">
        <f t="shared" si="48"/>
        <v>13.5</v>
      </c>
      <c r="J405" s="6"/>
      <c r="K405" s="6"/>
      <c r="L405" s="6"/>
      <c r="M405" s="6"/>
      <c r="N405" s="6"/>
      <c r="O405" s="6">
        <f t="shared" si="49"/>
        <v>-13</v>
      </c>
      <c r="P405" s="6">
        <f t="shared" si="50"/>
        <v>50.943396226415096</v>
      </c>
    </row>
    <row r="406" spans="1:16" s="5" customFormat="1" ht="78">
      <c r="A406" s="93" t="s">
        <v>142</v>
      </c>
      <c r="B406" s="90" t="s">
        <v>143</v>
      </c>
      <c r="C406" s="20" t="s">
        <v>16</v>
      </c>
      <c r="D406" s="44" t="s">
        <v>98</v>
      </c>
      <c r="E406" s="49">
        <v>13620.4</v>
      </c>
      <c r="F406" s="49">
        <v>45434.5</v>
      </c>
      <c r="G406" s="49">
        <v>14009</v>
      </c>
      <c r="H406" s="49">
        <v>16068.2</v>
      </c>
      <c r="I406" s="49">
        <f t="shared" si="48"/>
        <v>2059.2000000000007</v>
      </c>
      <c r="J406" s="49">
        <f>H406/G406*100</f>
        <v>114.6991219930045</v>
      </c>
      <c r="K406" s="49">
        <f>H406/F406*100</f>
        <v>35.365636245584305</v>
      </c>
      <c r="L406" s="49">
        <f>H406-E406</f>
        <v>2447.800000000001</v>
      </c>
      <c r="M406" s="49">
        <f>H406/E406*100</f>
        <v>117.97157205368418</v>
      </c>
      <c r="N406" s="49">
        <f>H406/F406*100</f>
        <v>35.365636245584305</v>
      </c>
      <c r="O406" s="49">
        <f t="shared" si="49"/>
        <v>2447.800000000001</v>
      </c>
      <c r="P406" s="49">
        <f t="shared" si="50"/>
        <v>117.97157205368418</v>
      </c>
    </row>
    <row r="407" spans="1:16" s="5" customFormat="1" ht="30.75">
      <c r="A407" s="95"/>
      <c r="B407" s="92"/>
      <c r="C407" s="21" t="s">
        <v>202</v>
      </c>
      <c r="D407" s="32" t="s">
        <v>203</v>
      </c>
      <c r="E407" s="49">
        <v>41.7</v>
      </c>
      <c r="F407" s="49"/>
      <c r="G407" s="49"/>
      <c r="H407" s="66">
        <v>458.7</v>
      </c>
      <c r="I407" s="66">
        <f t="shared" si="48"/>
        <v>458.7</v>
      </c>
      <c r="J407" s="66"/>
      <c r="K407" s="66"/>
      <c r="L407" s="66"/>
      <c r="M407" s="66"/>
      <c r="N407" s="66"/>
      <c r="O407" s="66">
        <f t="shared" si="49"/>
        <v>417</v>
      </c>
      <c r="P407" s="66">
        <f t="shared" si="50"/>
        <v>1099.9999999999998</v>
      </c>
    </row>
    <row r="408" spans="1:16" s="5" customFormat="1" ht="15" hidden="1">
      <c r="A408" s="95"/>
      <c r="B408" s="92"/>
      <c r="C408" s="21" t="s">
        <v>85</v>
      </c>
      <c r="D408" s="43" t="s">
        <v>86</v>
      </c>
      <c r="E408" s="49"/>
      <c r="F408" s="49"/>
      <c r="G408" s="49"/>
      <c r="H408" s="49"/>
      <c r="I408" s="49">
        <f t="shared" si="48"/>
        <v>0</v>
      </c>
      <c r="J408" s="49"/>
      <c r="K408" s="49"/>
      <c r="L408" s="49"/>
      <c r="M408" s="49"/>
      <c r="N408" s="49"/>
      <c r="O408" s="49">
        <f t="shared" si="49"/>
        <v>0</v>
      </c>
      <c r="P408" s="49" t="e">
        <f t="shared" si="50"/>
        <v>#DIV/0!</v>
      </c>
    </row>
    <row r="409" spans="1:16" s="5" customFormat="1" ht="15">
      <c r="A409" s="95"/>
      <c r="B409" s="92"/>
      <c r="C409" s="21" t="s">
        <v>21</v>
      </c>
      <c r="D409" s="43" t="s">
        <v>22</v>
      </c>
      <c r="E409" s="49">
        <f>E411+E410</f>
        <v>400</v>
      </c>
      <c r="F409" s="49">
        <f>F411</f>
        <v>0</v>
      </c>
      <c r="G409" s="49">
        <f>G411</f>
        <v>0</v>
      </c>
      <c r="H409" s="49">
        <f>SUM(H410:H411)</f>
        <v>187.9</v>
      </c>
      <c r="I409" s="49">
        <f t="shared" si="48"/>
        <v>187.9</v>
      </c>
      <c r="J409" s="49"/>
      <c r="K409" s="49"/>
      <c r="L409" s="49"/>
      <c r="M409" s="49"/>
      <c r="N409" s="49"/>
      <c r="O409" s="49">
        <f t="shared" si="49"/>
        <v>-212.1</v>
      </c>
      <c r="P409" s="49">
        <f t="shared" si="50"/>
        <v>46.975</v>
      </c>
    </row>
    <row r="410" spans="1:16" s="5" customFormat="1" ht="47.25" customHeight="1" hidden="1">
      <c r="A410" s="95"/>
      <c r="B410" s="92"/>
      <c r="C410" s="21" t="s">
        <v>206</v>
      </c>
      <c r="D410" s="43" t="s">
        <v>207</v>
      </c>
      <c r="E410" s="49"/>
      <c r="F410" s="49"/>
      <c r="G410" s="49"/>
      <c r="H410" s="49"/>
      <c r="I410" s="49">
        <f t="shared" si="48"/>
        <v>0</v>
      </c>
      <c r="J410" s="49"/>
      <c r="K410" s="49"/>
      <c r="L410" s="49"/>
      <c r="M410" s="49"/>
      <c r="N410" s="49"/>
      <c r="O410" s="49">
        <f t="shared" si="49"/>
        <v>0</v>
      </c>
      <c r="P410" s="49" t="e">
        <f t="shared" si="50"/>
        <v>#DIV/0!</v>
      </c>
    </row>
    <row r="411" spans="1:16" s="5" customFormat="1" ht="47.25" customHeight="1" hidden="1">
      <c r="A411" s="95"/>
      <c r="B411" s="92"/>
      <c r="C411" s="20" t="s">
        <v>23</v>
      </c>
      <c r="D411" s="44" t="s">
        <v>24</v>
      </c>
      <c r="E411" s="49">
        <v>400</v>
      </c>
      <c r="F411" s="49"/>
      <c r="G411" s="49"/>
      <c r="H411" s="49">
        <v>187.9</v>
      </c>
      <c r="I411" s="49">
        <f t="shared" si="48"/>
        <v>187.9</v>
      </c>
      <c r="J411" s="49"/>
      <c r="K411" s="49"/>
      <c r="L411" s="49"/>
      <c r="M411" s="49"/>
      <c r="N411" s="49"/>
      <c r="O411" s="49">
        <f t="shared" si="49"/>
        <v>-212.1</v>
      </c>
      <c r="P411" s="49">
        <f t="shared" si="50"/>
        <v>46.975</v>
      </c>
    </row>
    <row r="412" spans="1:16" s="5" customFormat="1" ht="15.75" customHeight="1">
      <c r="A412" s="95"/>
      <c r="B412" s="92"/>
      <c r="C412" s="21" t="s">
        <v>25</v>
      </c>
      <c r="D412" s="43" t="s">
        <v>26</v>
      </c>
      <c r="E412" s="49"/>
      <c r="F412" s="49"/>
      <c r="G412" s="49"/>
      <c r="H412" s="49">
        <v>281.7</v>
      </c>
      <c r="I412" s="49">
        <f t="shared" si="48"/>
        <v>281.7</v>
      </c>
      <c r="J412" s="49"/>
      <c r="K412" s="49"/>
      <c r="L412" s="49"/>
      <c r="M412" s="49"/>
      <c r="N412" s="49"/>
      <c r="O412" s="49">
        <f t="shared" si="49"/>
        <v>281.7</v>
      </c>
      <c r="P412" s="49"/>
    </row>
    <row r="413" spans="1:16" s="5" customFormat="1" ht="46.5">
      <c r="A413" s="95"/>
      <c r="B413" s="92"/>
      <c r="C413" s="21" t="s">
        <v>27</v>
      </c>
      <c r="D413" s="43" t="s">
        <v>186</v>
      </c>
      <c r="E413" s="49">
        <v>4723.8</v>
      </c>
      <c r="F413" s="49"/>
      <c r="G413" s="49"/>
      <c r="H413" s="49"/>
      <c r="I413" s="49">
        <f t="shared" si="48"/>
        <v>0</v>
      </c>
      <c r="J413" s="49"/>
      <c r="K413" s="49"/>
      <c r="L413" s="49"/>
      <c r="M413" s="49"/>
      <c r="N413" s="49"/>
      <c r="O413" s="49">
        <f t="shared" si="49"/>
        <v>-4723.8</v>
      </c>
      <c r="P413" s="49">
        <f t="shared" si="50"/>
        <v>0</v>
      </c>
    </row>
    <row r="414" spans="1:16" s="5" customFormat="1" ht="15">
      <c r="A414" s="95"/>
      <c r="B414" s="92"/>
      <c r="C414" s="21" t="s">
        <v>30</v>
      </c>
      <c r="D414" s="43" t="s">
        <v>31</v>
      </c>
      <c r="E414" s="34">
        <v>39602.2</v>
      </c>
      <c r="F414" s="34">
        <v>19198.8</v>
      </c>
      <c r="G414" s="34">
        <v>19198.8</v>
      </c>
      <c r="H414" s="34">
        <v>14962</v>
      </c>
      <c r="I414" s="34">
        <f t="shared" si="48"/>
        <v>-4236.799999999999</v>
      </c>
      <c r="J414" s="34">
        <f>H414/G414*100</f>
        <v>77.93195408046336</v>
      </c>
      <c r="K414" s="34">
        <f>H414/F414*100</f>
        <v>77.93195408046336</v>
      </c>
      <c r="L414" s="34">
        <f>H414-E414</f>
        <v>-24640.199999999997</v>
      </c>
      <c r="M414" s="34">
        <f>H414/E414*100</f>
        <v>37.78072935341976</v>
      </c>
      <c r="N414" s="34">
        <f>H414/F414*100</f>
        <v>77.93195408046336</v>
      </c>
      <c r="O414" s="34">
        <f t="shared" si="49"/>
        <v>-24640.199999999997</v>
      </c>
      <c r="P414" s="34">
        <f t="shared" si="50"/>
        <v>37.78072935341976</v>
      </c>
    </row>
    <row r="415" spans="1:16" s="5" customFormat="1" ht="15">
      <c r="A415" s="95"/>
      <c r="B415" s="92"/>
      <c r="C415" s="21" t="s">
        <v>32</v>
      </c>
      <c r="D415" s="43" t="s">
        <v>33</v>
      </c>
      <c r="E415" s="49">
        <v>45016.9</v>
      </c>
      <c r="F415" s="66">
        <v>292153.4</v>
      </c>
      <c r="G415" s="66">
        <v>169060.7</v>
      </c>
      <c r="H415" s="66">
        <v>182877.9</v>
      </c>
      <c r="I415" s="66">
        <f t="shared" si="48"/>
        <v>13817.199999999983</v>
      </c>
      <c r="J415" s="66">
        <f>H415/G415*100</f>
        <v>108.17292250653168</v>
      </c>
      <c r="K415" s="66">
        <f>H415/F415*100</f>
        <v>62.59653319112493</v>
      </c>
      <c r="L415" s="66">
        <f>H415-E415</f>
        <v>137861</v>
      </c>
      <c r="M415" s="66">
        <f>H415/E415*100</f>
        <v>406.24276660543035</v>
      </c>
      <c r="N415" s="66">
        <f>H415/F415*100</f>
        <v>62.59653319112493</v>
      </c>
      <c r="O415" s="66">
        <f t="shared" si="49"/>
        <v>137861</v>
      </c>
      <c r="P415" s="66">
        <f t="shared" si="50"/>
        <v>406.24276660543035</v>
      </c>
    </row>
    <row r="416" spans="1:16" s="5" customFormat="1" ht="15">
      <c r="A416" s="95"/>
      <c r="B416" s="92"/>
      <c r="C416" s="21" t="s">
        <v>49</v>
      </c>
      <c r="D416" s="44" t="s">
        <v>50</v>
      </c>
      <c r="E416" s="49"/>
      <c r="F416" s="66">
        <v>1251.3</v>
      </c>
      <c r="G416" s="49">
        <v>417.1</v>
      </c>
      <c r="H416" s="49">
        <v>1251.3</v>
      </c>
      <c r="I416" s="49">
        <f t="shared" si="48"/>
        <v>834.1999999999999</v>
      </c>
      <c r="J416" s="49">
        <f>H416/G416*100</f>
        <v>299.99999999999994</v>
      </c>
      <c r="K416" s="49">
        <f>H416/F416*100</f>
        <v>100</v>
      </c>
      <c r="L416" s="49">
        <f>H416-E416</f>
        <v>1251.3</v>
      </c>
      <c r="M416" s="49" t="e">
        <f>H416/E416*100</f>
        <v>#DIV/0!</v>
      </c>
      <c r="N416" s="49">
        <f>H416/F416*100</f>
        <v>100</v>
      </c>
      <c r="O416" s="49">
        <f t="shared" si="49"/>
        <v>1251.3</v>
      </c>
      <c r="P416" s="49"/>
    </row>
    <row r="417" spans="1:16" s="5" customFormat="1" ht="15">
      <c r="A417" s="95"/>
      <c r="B417" s="92"/>
      <c r="C417" s="21" t="s">
        <v>34</v>
      </c>
      <c r="D417" s="43" t="s">
        <v>29</v>
      </c>
      <c r="E417" s="66">
        <v>-9622.3</v>
      </c>
      <c r="F417" s="49"/>
      <c r="G417" s="49"/>
      <c r="H417" s="49">
        <v>-138951.5</v>
      </c>
      <c r="I417" s="49">
        <f t="shared" si="48"/>
        <v>-138951.5</v>
      </c>
      <c r="J417" s="49"/>
      <c r="K417" s="49"/>
      <c r="L417" s="49"/>
      <c r="M417" s="49"/>
      <c r="N417" s="49"/>
      <c r="O417" s="49">
        <f t="shared" si="49"/>
        <v>-129329.2</v>
      </c>
      <c r="P417" s="49">
        <f t="shared" si="50"/>
        <v>1444.0570341810171</v>
      </c>
    </row>
    <row r="418" spans="1:16" s="5" customFormat="1" ht="30.75">
      <c r="A418" s="95"/>
      <c r="B418" s="92"/>
      <c r="C418" s="23"/>
      <c r="D418" s="3" t="s">
        <v>39</v>
      </c>
      <c r="E418" s="6">
        <f>E419-E417</f>
        <v>103405</v>
      </c>
      <c r="F418" s="6">
        <f>F419-F417</f>
        <v>358038</v>
      </c>
      <c r="G418" s="6">
        <f>G419-G417</f>
        <v>202685.6</v>
      </c>
      <c r="H418" s="6">
        <f>H419-H417</f>
        <v>216087.69999999998</v>
      </c>
      <c r="I418" s="6">
        <f t="shared" si="48"/>
        <v>13402.099999999977</v>
      </c>
      <c r="J418" s="6">
        <f>H418/G418*100</f>
        <v>106.61226056513141</v>
      </c>
      <c r="K418" s="6">
        <f>H418/F418*100</f>
        <v>60.3532865226596</v>
      </c>
      <c r="L418" s="6">
        <f>H418-E418</f>
        <v>112682.69999999998</v>
      </c>
      <c r="M418" s="6">
        <f>H418/E418*100</f>
        <v>208.9721967022871</v>
      </c>
      <c r="N418" s="6">
        <f>H418/F418*100</f>
        <v>60.3532865226596</v>
      </c>
      <c r="O418" s="6">
        <f t="shared" si="49"/>
        <v>112682.69999999998</v>
      </c>
      <c r="P418" s="6">
        <f t="shared" si="50"/>
        <v>208.9721967022871</v>
      </c>
    </row>
    <row r="419" spans="1:16" s="5" customFormat="1" ht="15">
      <c r="A419" s="94"/>
      <c r="B419" s="91"/>
      <c r="C419" s="17"/>
      <c r="D419" s="3" t="s">
        <v>57</v>
      </c>
      <c r="E419" s="6">
        <f>SUM(E406:E409,E412:E417)</f>
        <v>93782.7</v>
      </c>
      <c r="F419" s="6">
        <f>SUM(F406:F409,F412:F417)</f>
        <v>358038</v>
      </c>
      <c r="G419" s="6">
        <f>SUM(G406:G409,G412:G417)</f>
        <v>202685.6</v>
      </c>
      <c r="H419" s="6">
        <f>SUM(H406:H409,H412:H417)</f>
        <v>77136.19999999998</v>
      </c>
      <c r="I419" s="6">
        <f t="shared" si="48"/>
        <v>-125549.40000000002</v>
      </c>
      <c r="J419" s="6">
        <f>H419/G419*100</f>
        <v>38.057069668491486</v>
      </c>
      <c r="K419" s="6">
        <f>H419/F419*100</f>
        <v>21.544137773085534</v>
      </c>
      <c r="L419" s="6">
        <f>H419-E419</f>
        <v>-16646.500000000015</v>
      </c>
      <c r="M419" s="6">
        <f>H419/E419*100</f>
        <v>82.24992455964691</v>
      </c>
      <c r="N419" s="6">
        <f>H419/F419*100</f>
        <v>21.544137773085534</v>
      </c>
      <c r="O419" s="6">
        <f t="shared" si="49"/>
        <v>-16646.500000000015</v>
      </c>
      <c r="P419" s="6">
        <f t="shared" si="50"/>
        <v>82.24992455964691</v>
      </c>
    </row>
    <row r="420" spans="1:16" ht="62.25">
      <c r="A420" s="93" t="s">
        <v>144</v>
      </c>
      <c r="B420" s="90" t="s">
        <v>145</v>
      </c>
      <c r="C420" s="62" t="s">
        <v>213</v>
      </c>
      <c r="D420" s="41" t="s">
        <v>11</v>
      </c>
      <c r="E420" s="34">
        <v>152061.6</v>
      </c>
      <c r="F420" s="34">
        <v>626557.9</v>
      </c>
      <c r="G420" s="34">
        <v>149982.2</v>
      </c>
      <c r="H420" s="34">
        <v>139571.2</v>
      </c>
      <c r="I420" s="34">
        <f t="shared" si="48"/>
        <v>-10411</v>
      </c>
      <c r="J420" s="34">
        <f>H420/G420*100</f>
        <v>93.05850960980703</v>
      </c>
      <c r="K420" s="34">
        <f>H420/F420*100</f>
        <v>22.275866284664193</v>
      </c>
      <c r="L420" s="34">
        <f>H420-E420</f>
        <v>-12490.399999999994</v>
      </c>
      <c r="M420" s="34">
        <f>H420/E420*100</f>
        <v>91.78596042656397</v>
      </c>
      <c r="N420" s="34">
        <f>H420/F420*100</f>
        <v>22.275866284664193</v>
      </c>
      <c r="O420" s="34">
        <f t="shared" si="49"/>
        <v>-12490.399999999994</v>
      </c>
      <c r="P420" s="34">
        <f t="shared" si="50"/>
        <v>91.78596042656397</v>
      </c>
    </row>
    <row r="421" spans="1:16" ht="30.75">
      <c r="A421" s="95"/>
      <c r="B421" s="92"/>
      <c r="C421" s="21" t="s">
        <v>146</v>
      </c>
      <c r="D421" s="43" t="s">
        <v>147</v>
      </c>
      <c r="E421" s="34">
        <v>10377.8</v>
      </c>
      <c r="F421" s="34">
        <v>34572.4</v>
      </c>
      <c r="G421" s="34">
        <v>8281.7</v>
      </c>
      <c r="H421" s="34">
        <v>8426.2</v>
      </c>
      <c r="I421" s="34">
        <f t="shared" si="48"/>
        <v>144.5</v>
      </c>
      <c r="J421" s="34">
        <f>H421/G421*100</f>
        <v>101.7448108480143</v>
      </c>
      <c r="K421" s="34">
        <f>H421/F421*100</f>
        <v>24.372620934618368</v>
      </c>
      <c r="L421" s="34">
        <f>H421-E421</f>
        <v>-1951.5999999999985</v>
      </c>
      <c r="M421" s="34">
        <f>H421/E421*100</f>
        <v>81.19447281697471</v>
      </c>
      <c r="N421" s="34">
        <f>H421/F421*100</f>
        <v>24.372620934618368</v>
      </c>
      <c r="O421" s="34">
        <f t="shared" si="49"/>
        <v>-1951.5999999999985</v>
      </c>
      <c r="P421" s="34">
        <f t="shared" si="50"/>
        <v>81.19447281697471</v>
      </c>
    </row>
    <row r="422" spans="1:16" ht="30.75">
      <c r="A422" s="95"/>
      <c r="B422" s="92"/>
      <c r="C422" s="21" t="s">
        <v>202</v>
      </c>
      <c r="D422" s="32" t="s">
        <v>203</v>
      </c>
      <c r="E422" s="52"/>
      <c r="F422" s="34"/>
      <c r="G422" s="34"/>
      <c r="H422" s="34">
        <v>42.9</v>
      </c>
      <c r="I422" s="34">
        <f t="shared" si="48"/>
        <v>42.9</v>
      </c>
      <c r="J422" s="34"/>
      <c r="K422" s="34"/>
      <c r="L422" s="34"/>
      <c r="M422" s="34"/>
      <c r="N422" s="34"/>
      <c r="O422" s="34">
        <f t="shared" si="49"/>
        <v>42.9</v>
      </c>
      <c r="P422" s="34"/>
    </row>
    <row r="423" spans="1:16" ht="46.5">
      <c r="A423" s="95"/>
      <c r="B423" s="92"/>
      <c r="C423" s="62" t="s">
        <v>217</v>
      </c>
      <c r="D423" s="44" t="s">
        <v>20</v>
      </c>
      <c r="E423" s="34">
        <v>63707.5</v>
      </c>
      <c r="F423" s="34">
        <v>219196.9</v>
      </c>
      <c r="G423" s="34">
        <v>51130</v>
      </c>
      <c r="H423" s="34">
        <v>119219.2</v>
      </c>
      <c r="I423" s="34">
        <f t="shared" si="48"/>
        <v>68089.2</v>
      </c>
      <c r="J423" s="34">
        <f>H423/G423*100</f>
        <v>233.16878544885586</v>
      </c>
      <c r="K423" s="34">
        <f>H423/F423*100</f>
        <v>54.389090356661065</v>
      </c>
      <c r="L423" s="34">
        <f>H423-E423</f>
        <v>55511.7</v>
      </c>
      <c r="M423" s="34">
        <f>H423/E423*100</f>
        <v>187.1352666483538</v>
      </c>
      <c r="N423" s="34">
        <f>H423/F423*100</f>
        <v>54.389090356661065</v>
      </c>
      <c r="O423" s="34">
        <f t="shared" si="49"/>
        <v>55511.7</v>
      </c>
      <c r="P423" s="34">
        <f t="shared" si="50"/>
        <v>187.1352666483538</v>
      </c>
    </row>
    <row r="424" spans="1:16" ht="62.25">
      <c r="A424" s="95"/>
      <c r="B424" s="92"/>
      <c r="C424" s="20" t="s">
        <v>210</v>
      </c>
      <c r="D424" s="44" t="s">
        <v>211</v>
      </c>
      <c r="E424" s="34">
        <v>770.3</v>
      </c>
      <c r="F424" s="34"/>
      <c r="G424" s="34"/>
      <c r="H424" s="34"/>
      <c r="I424" s="34">
        <f t="shared" si="48"/>
        <v>0</v>
      </c>
      <c r="J424" s="34"/>
      <c r="K424" s="34"/>
      <c r="L424" s="34"/>
      <c r="M424" s="34"/>
      <c r="N424" s="34"/>
      <c r="O424" s="34">
        <f t="shared" si="49"/>
        <v>-770.3</v>
      </c>
      <c r="P424" s="34">
        <f t="shared" si="50"/>
        <v>0</v>
      </c>
    </row>
    <row r="425" spans="1:16" ht="15">
      <c r="A425" s="95"/>
      <c r="B425" s="92"/>
      <c r="C425" s="21" t="s">
        <v>21</v>
      </c>
      <c r="D425" s="43" t="s">
        <v>22</v>
      </c>
      <c r="E425" s="34">
        <f>SUM(E426)</f>
        <v>0</v>
      </c>
      <c r="F425" s="34">
        <f>SUM(F426)</f>
        <v>0</v>
      </c>
      <c r="G425" s="34">
        <f>SUM(G426)</f>
        <v>0</v>
      </c>
      <c r="H425" s="34">
        <f>SUM(H426)</f>
        <v>9.1</v>
      </c>
      <c r="I425" s="34">
        <f t="shared" si="48"/>
        <v>9.1</v>
      </c>
      <c r="J425" s="34"/>
      <c r="K425" s="34"/>
      <c r="L425" s="34"/>
      <c r="M425" s="34"/>
      <c r="N425" s="34"/>
      <c r="O425" s="34">
        <f t="shared" si="49"/>
        <v>9.1</v>
      </c>
      <c r="P425" s="34"/>
    </row>
    <row r="426" spans="1:16" ht="47.25" customHeight="1" hidden="1">
      <c r="A426" s="95"/>
      <c r="B426" s="92"/>
      <c r="C426" s="20" t="s">
        <v>23</v>
      </c>
      <c r="D426" s="44" t="s">
        <v>24</v>
      </c>
      <c r="E426" s="34"/>
      <c r="F426" s="34"/>
      <c r="G426" s="34"/>
      <c r="H426" s="34">
        <v>9.1</v>
      </c>
      <c r="I426" s="34">
        <f t="shared" si="48"/>
        <v>9.1</v>
      </c>
      <c r="J426" s="34"/>
      <c r="K426" s="34"/>
      <c r="L426" s="34"/>
      <c r="M426" s="34"/>
      <c r="N426" s="34"/>
      <c r="O426" s="34">
        <f t="shared" si="49"/>
        <v>9.1</v>
      </c>
      <c r="P426" s="34" t="e">
        <f t="shared" si="50"/>
        <v>#DIV/0!</v>
      </c>
    </row>
    <row r="427" spans="1:16" ht="15">
      <c r="A427" s="95"/>
      <c r="B427" s="92"/>
      <c r="C427" s="21" t="s">
        <v>25</v>
      </c>
      <c r="D427" s="43" t="s">
        <v>26</v>
      </c>
      <c r="E427" s="34">
        <v>2144.9</v>
      </c>
      <c r="F427" s="34"/>
      <c r="G427" s="34"/>
      <c r="H427" s="34">
        <v>-663.1</v>
      </c>
      <c r="I427" s="34">
        <f t="shared" si="48"/>
        <v>-663.1</v>
      </c>
      <c r="J427" s="34"/>
      <c r="K427" s="34"/>
      <c r="L427" s="34"/>
      <c r="M427" s="34"/>
      <c r="N427" s="34"/>
      <c r="O427" s="34">
        <f t="shared" si="49"/>
        <v>-2808</v>
      </c>
      <c r="P427" s="34">
        <f t="shared" si="50"/>
        <v>-30.915194181546923</v>
      </c>
    </row>
    <row r="428" spans="1:16" ht="15" hidden="1">
      <c r="A428" s="95"/>
      <c r="B428" s="92"/>
      <c r="C428" s="21" t="s">
        <v>27</v>
      </c>
      <c r="D428" s="43" t="s">
        <v>140</v>
      </c>
      <c r="E428" s="34"/>
      <c r="F428" s="34"/>
      <c r="G428" s="34"/>
      <c r="H428" s="34"/>
      <c r="I428" s="34">
        <f t="shared" si="48"/>
        <v>0</v>
      </c>
      <c r="J428" s="34" t="e">
        <f>H428/G428*100</f>
        <v>#DIV/0!</v>
      </c>
      <c r="K428" s="34" t="e">
        <f>H428/F428*100</f>
        <v>#DIV/0!</v>
      </c>
      <c r="L428" s="34">
        <f>H428-E428</f>
        <v>0</v>
      </c>
      <c r="M428" s="34" t="e">
        <f>H428/E428*100</f>
        <v>#DIV/0!</v>
      </c>
      <c r="N428" s="34" t="e">
        <f>H428/F428*100</f>
        <v>#DIV/0!</v>
      </c>
      <c r="O428" s="34">
        <f t="shared" si="49"/>
        <v>0</v>
      </c>
      <c r="P428" s="34" t="e">
        <f t="shared" si="50"/>
        <v>#DIV/0!</v>
      </c>
    </row>
    <row r="429" spans="1:16" ht="15.75" customHeight="1" hidden="1">
      <c r="A429" s="95"/>
      <c r="B429" s="92"/>
      <c r="C429" s="21" t="s">
        <v>32</v>
      </c>
      <c r="D429" s="43" t="s">
        <v>33</v>
      </c>
      <c r="E429" s="34"/>
      <c r="F429" s="34"/>
      <c r="G429" s="34"/>
      <c r="H429" s="34"/>
      <c r="I429" s="34">
        <f t="shared" si="48"/>
        <v>0</v>
      </c>
      <c r="J429" s="34" t="e">
        <f>H429/G429*100</f>
        <v>#DIV/0!</v>
      </c>
      <c r="K429" s="34" t="e">
        <f>H429/F429*100</f>
        <v>#DIV/0!</v>
      </c>
      <c r="L429" s="34">
        <f>H429-E429</f>
        <v>0</v>
      </c>
      <c r="M429" s="34" t="e">
        <f>H429/E429*100</f>
        <v>#DIV/0!</v>
      </c>
      <c r="N429" s="34" t="e">
        <f>H429/F429*100</f>
        <v>#DIV/0!</v>
      </c>
      <c r="O429" s="34">
        <f t="shared" si="49"/>
        <v>0</v>
      </c>
      <c r="P429" s="34" t="e">
        <f t="shared" si="50"/>
        <v>#DIV/0!</v>
      </c>
    </row>
    <row r="430" spans="1:16" s="5" customFormat="1" ht="15.75">
      <c r="A430" s="95"/>
      <c r="B430" s="92"/>
      <c r="C430" s="22"/>
      <c r="D430" s="3" t="s">
        <v>35</v>
      </c>
      <c r="E430" s="6">
        <f>SUM(E420:E429)-E425</f>
        <v>229062.09999999998</v>
      </c>
      <c r="F430" s="6">
        <f>SUM(F420:F429)-F425</f>
        <v>880327.2000000001</v>
      </c>
      <c r="G430" s="6">
        <f>SUM(G420:G429)-G425</f>
        <v>209393.90000000002</v>
      </c>
      <c r="H430" s="6">
        <f>SUM(H420:H429)-H425</f>
        <v>266605.5</v>
      </c>
      <c r="I430" s="6">
        <f t="shared" si="48"/>
        <v>57211.59999999998</v>
      </c>
      <c r="J430" s="6">
        <f>H430/G430*100</f>
        <v>127.3224769202923</v>
      </c>
      <c r="K430" s="6">
        <f>H430/F430*100</f>
        <v>30.28481909908043</v>
      </c>
      <c r="L430" s="6">
        <f>H430-E430</f>
        <v>37543.40000000002</v>
      </c>
      <c r="M430" s="6">
        <f>H430/E430*100</f>
        <v>116.39005317771907</v>
      </c>
      <c r="N430" s="6">
        <f>H430/F430*100</f>
        <v>30.28481909908043</v>
      </c>
      <c r="O430" s="6">
        <f t="shared" si="49"/>
        <v>37543.40000000002</v>
      </c>
      <c r="P430" s="6">
        <f t="shared" si="50"/>
        <v>116.39005317771907</v>
      </c>
    </row>
    <row r="431" spans="1:16" ht="15">
      <c r="A431" s="95"/>
      <c r="B431" s="92"/>
      <c r="C431" s="21" t="s">
        <v>148</v>
      </c>
      <c r="D431" s="43" t="s">
        <v>149</v>
      </c>
      <c r="E431" s="34">
        <v>6470.3</v>
      </c>
      <c r="F431" s="34">
        <v>225378</v>
      </c>
      <c r="G431" s="34">
        <v>11260</v>
      </c>
      <c r="H431" s="34">
        <v>23661.2</v>
      </c>
      <c r="I431" s="34">
        <f t="shared" si="48"/>
        <v>12401.2</v>
      </c>
      <c r="J431" s="34">
        <f>H431/G431*100</f>
        <v>210.13499111900535</v>
      </c>
      <c r="K431" s="34">
        <f>H431/F431*100</f>
        <v>10.498451490385042</v>
      </c>
      <c r="L431" s="34">
        <f>H431-E431</f>
        <v>17190.9</v>
      </c>
      <c r="M431" s="34">
        <f>H431/E431*100</f>
        <v>365.68938070877704</v>
      </c>
      <c r="N431" s="34">
        <f>H431/F431*100</f>
        <v>10.498451490385042</v>
      </c>
      <c r="O431" s="34">
        <f t="shared" si="49"/>
        <v>17190.9</v>
      </c>
      <c r="P431" s="34">
        <f t="shared" si="50"/>
        <v>365.68938070877704</v>
      </c>
    </row>
    <row r="432" spans="1:16" ht="15">
      <c r="A432" s="95"/>
      <c r="B432" s="92"/>
      <c r="C432" s="21" t="s">
        <v>150</v>
      </c>
      <c r="D432" s="43" t="s">
        <v>151</v>
      </c>
      <c r="E432" s="34">
        <v>1341015.1</v>
      </c>
      <c r="F432" s="34">
        <v>2995151.4</v>
      </c>
      <c r="G432" s="34">
        <v>1236438.9</v>
      </c>
      <c r="H432" s="34">
        <v>1363056.3</v>
      </c>
      <c r="I432" s="34">
        <f t="shared" si="48"/>
        <v>126617.40000000014</v>
      </c>
      <c r="J432" s="34">
        <f>H432/G432*100</f>
        <v>110.24048984547478</v>
      </c>
      <c r="K432" s="34">
        <f>H432/F432*100</f>
        <v>45.50876125994833</v>
      </c>
      <c r="L432" s="34">
        <f>H432-E432</f>
        <v>22041.199999999953</v>
      </c>
      <c r="M432" s="34">
        <f>H432/E432*100</f>
        <v>101.6436205677326</v>
      </c>
      <c r="N432" s="34">
        <f>H432/F432*100</f>
        <v>45.50876125994833</v>
      </c>
      <c r="O432" s="34">
        <f t="shared" si="49"/>
        <v>22041.199999999953</v>
      </c>
      <c r="P432" s="34">
        <f t="shared" si="50"/>
        <v>101.6436205677326</v>
      </c>
    </row>
    <row r="433" spans="1:16" ht="15">
      <c r="A433" s="95"/>
      <c r="B433" s="92"/>
      <c r="C433" s="21" t="s">
        <v>53</v>
      </c>
      <c r="D433" s="47" t="s">
        <v>54</v>
      </c>
      <c r="E433" s="49">
        <v>-56.3</v>
      </c>
      <c r="F433" s="34"/>
      <c r="G433" s="34"/>
      <c r="H433" s="34">
        <v>-32.7</v>
      </c>
      <c r="I433" s="34">
        <f t="shared" si="48"/>
        <v>-32.7</v>
      </c>
      <c r="J433" s="34"/>
      <c r="K433" s="34"/>
      <c r="L433" s="34"/>
      <c r="M433" s="34"/>
      <c r="N433" s="34"/>
      <c r="O433" s="34">
        <f t="shared" si="49"/>
        <v>23.599999999999994</v>
      </c>
      <c r="P433" s="34">
        <f t="shared" si="50"/>
        <v>58.081705150976916</v>
      </c>
    </row>
    <row r="434" spans="1:16" ht="63" customHeight="1" hidden="1">
      <c r="A434" s="95"/>
      <c r="B434" s="92"/>
      <c r="C434" s="62" t="s">
        <v>213</v>
      </c>
      <c r="D434" s="41" t="s">
        <v>11</v>
      </c>
      <c r="E434" s="49"/>
      <c r="F434" s="34"/>
      <c r="G434" s="34"/>
      <c r="H434" s="34"/>
      <c r="I434" s="34">
        <f t="shared" si="48"/>
        <v>0</v>
      </c>
      <c r="J434" s="34" t="e">
        <f>H434/G434*100</f>
        <v>#DIV/0!</v>
      </c>
      <c r="K434" s="34" t="e">
        <f>H434/F434*100</f>
        <v>#DIV/0!</v>
      </c>
      <c r="L434" s="34">
        <f>H434-E434</f>
        <v>0</v>
      </c>
      <c r="M434" s="34" t="e">
        <f>H434/E434*100</f>
        <v>#DIV/0!</v>
      </c>
      <c r="N434" s="34" t="e">
        <f>H434/F434*100</f>
        <v>#DIV/0!</v>
      </c>
      <c r="O434" s="34">
        <f t="shared" si="49"/>
        <v>0</v>
      </c>
      <c r="P434" s="34" t="e">
        <f t="shared" si="50"/>
        <v>#DIV/0!</v>
      </c>
    </row>
    <row r="435" spans="1:16" ht="15">
      <c r="A435" s="95"/>
      <c r="B435" s="92"/>
      <c r="C435" s="21" t="s">
        <v>21</v>
      </c>
      <c r="D435" s="43" t="s">
        <v>22</v>
      </c>
      <c r="E435" s="34">
        <f>E436</f>
        <v>267.8</v>
      </c>
      <c r="F435" s="34">
        <f>F436</f>
        <v>708</v>
      </c>
      <c r="G435" s="34">
        <f>G436</f>
        <v>227.1</v>
      </c>
      <c r="H435" s="34">
        <f>H436</f>
        <v>212.4</v>
      </c>
      <c r="I435" s="34">
        <f t="shared" si="48"/>
        <v>-14.699999999999989</v>
      </c>
      <c r="J435" s="34">
        <f>H435/G435*100</f>
        <v>93.52708058124175</v>
      </c>
      <c r="K435" s="34">
        <f>H435/F435*100</f>
        <v>30</v>
      </c>
      <c r="L435" s="34">
        <f>H435-E435</f>
        <v>-55.400000000000006</v>
      </c>
      <c r="M435" s="34">
        <f>H435/E435*100</f>
        <v>79.31292008961913</v>
      </c>
      <c r="N435" s="34">
        <f>H435/F435*100</f>
        <v>30</v>
      </c>
      <c r="O435" s="34">
        <f t="shared" si="49"/>
        <v>-55.400000000000006</v>
      </c>
      <c r="P435" s="34">
        <f t="shared" si="50"/>
        <v>79.31292008961913</v>
      </c>
    </row>
    <row r="436" spans="1:16" ht="31.5" customHeight="1" hidden="1">
      <c r="A436" s="95"/>
      <c r="B436" s="92"/>
      <c r="C436" s="20" t="s">
        <v>152</v>
      </c>
      <c r="D436" s="44" t="s">
        <v>153</v>
      </c>
      <c r="E436" s="34">
        <v>267.8</v>
      </c>
      <c r="F436" s="34">
        <v>708</v>
      </c>
      <c r="G436" s="34">
        <v>227.1</v>
      </c>
      <c r="H436" s="34">
        <v>212.4</v>
      </c>
      <c r="I436" s="34">
        <f t="shared" si="48"/>
        <v>-14.699999999999989</v>
      </c>
      <c r="J436" s="34">
        <f>H436/G436*100</f>
        <v>93.52708058124175</v>
      </c>
      <c r="K436" s="34">
        <f>H436/F436*100</f>
        <v>30</v>
      </c>
      <c r="L436" s="34">
        <f>H436-E436</f>
        <v>-55.400000000000006</v>
      </c>
      <c r="M436" s="34">
        <f>H436/E436*100</f>
        <v>79.31292008961913</v>
      </c>
      <c r="N436" s="34">
        <f>H436/F436*100</f>
        <v>30</v>
      </c>
      <c r="O436" s="34">
        <f t="shared" si="49"/>
        <v>-55.400000000000006</v>
      </c>
      <c r="P436" s="34">
        <f t="shared" si="50"/>
        <v>79.31292008961913</v>
      </c>
    </row>
    <row r="437" spans="1:16" s="5" customFormat="1" ht="15.75">
      <c r="A437" s="95"/>
      <c r="B437" s="92"/>
      <c r="C437" s="22"/>
      <c r="D437" s="3" t="s">
        <v>38</v>
      </c>
      <c r="E437" s="6">
        <f>SUM(E431:E435)</f>
        <v>1347696.9000000001</v>
      </c>
      <c r="F437" s="6">
        <f>SUM(F431:F435)</f>
        <v>3221237.4</v>
      </c>
      <c r="G437" s="6">
        <f>SUM(G431:G435)</f>
        <v>1247926</v>
      </c>
      <c r="H437" s="6">
        <f>SUM(H431:H435)</f>
        <v>1386897.2</v>
      </c>
      <c r="I437" s="6">
        <f aca="true" t="shared" si="51" ref="I437:I447">H437-G437</f>
        <v>138971.19999999995</v>
      </c>
      <c r="J437" s="6">
        <f aca="true" t="shared" si="52" ref="J437:J443">H437/G437*100</f>
        <v>111.13617313847135</v>
      </c>
      <c r="K437" s="6">
        <f aca="true" t="shared" si="53" ref="K437:K447">H437/F437*100</f>
        <v>43.05479627176811</v>
      </c>
      <c r="L437" s="6">
        <f aca="true" t="shared" si="54" ref="L437:L447">H437-E437</f>
        <v>39200.299999999814</v>
      </c>
      <c r="M437" s="6">
        <f aca="true" t="shared" si="55" ref="M437:M447">H437/E437*100</f>
        <v>102.90868814790623</v>
      </c>
      <c r="N437" s="6">
        <f aca="true" t="shared" si="56" ref="N437:N447">H437/F437*100</f>
        <v>43.05479627176811</v>
      </c>
      <c r="O437" s="6">
        <f aca="true" t="shared" si="57" ref="O437:O447">H437-E437</f>
        <v>39200.299999999814</v>
      </c>
      <c r="P437" s="6">
        <f aca="true" t="shared" si="58" ref="P437:P443">H437/E437*100</f>
        <v>102.90868814790623</v>
      </c>
    </row>
    <row r="438" spans="1:16" s="5" customFormat="1" ht="15.75">
      <c r="A438" s="94"/>
      <c r="B438" s="91"/>
      <c r="C438" s="22"/>
      <c r="D438" s="3" t="s">
        <v>57</v>
      </c>
      <c r="E438" s="6">
        <f>E430+E437</f>
        <v>1576759</v>
      </c>
      <c r="F438" s="6">
        <f>F430+F437</f>
        <v>4101564.6</v>
      </c>
      <c r="G438" s="6">
        <f>G430+G437</f>
        <v>1457319.9</v>
      </c>
      <c r="H438" s="6">
        <f>H430+H437</f>
        <v>1653502.7</v>
      </c>
      <c r="I438" s="6">
        <f t="shared" si="51"/>
        <v>196182.80000000005</v>
      </c>
      <c r="J438" s="6">
        <f t="shared" si="52"/>
        <v>113.46188987057681</v>
      </c>
      <c r="K438" s="6">
        <f t="shared" si="53"/>
        <v>40.31394994973381</v>
      </c>
      <c r="L438" s="6">
        <f t="shared" si="54"/>
        <v>76743.69999999995</v>
      </c>
      <c r="M438" s="6">
        <f t="shared" si="55"/>
        <v>104.8671800826886</v>
      </c>
      <c r="N438" s="6">
        <f t="shared" si="56"/>
        <v>40.31394994973381</v>
      </c>
      <c r="O438" s="6">
        <f t="shared" si="57"/>
        <v>76743.69999999995</v>
      </c>
      <c r="P438" s="6">
        <f t="shared" si="58"/>
        <v>104.8671800826886</v>
      </c>
    </row>
    <row r="439" spans="1:16" s="5" customFormat="1" ht="15.75" customHeight="1" hidden="1">
      <c r="A439" s="90"/>
      <c r="B439" s="90" t="s">
        <v>154</v>
      </c>
      <c r="C439" s="21" t="s">
        <v>53</v>
      </c>
      <c r="D439" s="47" t="s">
        <v>54</v>
      </c>
      <c r="E439" s="49"/>
      <c r="F439" s="6"/>
      <c r="G439" s="6"/>
      <c r="H439" s="49"/>
      <c r="I439" s="49">
        <f t="shared" si="51"/>
        <v>0</v>
      </c>
      <c r="J439" s="49" t="e">
        <f t="shared" si="52"/>
        <v>#DIV/0!</v>
      </c>
      <c r="K439" s="49" t="e">
        <f t="shared" si="53"/>
        <v>#DIV/0!</v>
      </c>
      <c r="L439" s="49">
        <f t="shared" si="54"/>
        <v>0</v>
      </c>
      <c r="M439" s="49" t="e">
        <f t="shared" si="55"/>
        <v>#DIV/0!</v>
      </c>
      <c r="N439" s="49" t="e">
        <f t="shared" si="56"/>
        <v>#DIV/0!</v>
      </c>
      <c r="O439" s="49">
        <f t="shared" si="57"/>
        <v>0</v>
      </c>
      <c r="P439" s="49" t="e">
        <f t="shared" si="58"/>
        <v>#DIV/0!</v>
      </c>
    </row>
    <row r="440" spans="1:16" s="5" customFormat="1" ht="94.5" customHeight="1" hidden="1">
      <c r="A440" s="92"/>
      <c r="B440" s="92"/>
      <c r="C440" s="24" t="s">
        <v>155</v>
      </c>
      <c r="D440" s="48" t="s">
        <v>156</v>
      </c>
      <c r="E440" s="34"/>
      <c r="F440" s="34"/>
      <c r="G440" s="34"/>
      <c r="H440" s="34"/>
      <c r="I440" s="34">
        <f t="shared" si="51"/>
        <v>0</v>
      </c>
      <c r="J440" s="34" t="e">
        <f t="shared" si="52"/>
        <v>#DIV/0!</v>
      </c>
      <c r="K440" s="34" t="e">
        <f t="shared" si="53"/>
        <v>#DIV/0!</v>
      </c>
      <c r="L440" s="34">
        <f t="shared" si="54"/>
        <v>0</v>
      </c>
      <c r="M440" s="34" t="e">
        <f t="shared" si="55"/>
        <v>#DIV/0!</v>
      </c>
      <c r="N440" s="34" t="e">
        <f t="shared" si="56"/>
        <v>#DIV/0!</v>
      </c>
      <c r="O440" s="34">
        <f t="shared" si="57"/>
        <v>0</v>
      </c>
      <c r="P440" s="34" t="e">
        <f t="shared" si="58"/>
        <v>#DIV/0!</v>
      </c>
    </row>
    <row r="441" spans="1:16" s="5" customFormat="1" ht="78.75" customHeight="1" hidden="1">
      <c r="A441" s="92"/>
      <c r="B441" s="92"/>
      <c r="C441" s="26" t="s">
        <v>157</v>
      </c>
      <c r="D441" s="48" t="s">
        <v>158</v>
      </c>
      <c r="E441" s="34"/>
      <c r="F441" s="34"/>
      <c r="G441" s="34"/>
      <c r="H441" s="34"/>
      <c r="I441" s="34">
        <f t="shared" si="51"/>
        <v>0</v>
      </c>
      <c r="J441" s="34" t="e">
        <f t="shared" si="52"/>
        <v>#DIV/0!</v>
      </c>
      <c r="K441" s="34" t="e">
        <f t="shared" si="53"/>
        <v>#DIV/0!</v>
      </c>
      <c r="L441" s="34">
        <f t="shared" si="54"/>
        <v>0</v>
      </c>
      <c r="M441" s="34" t="e">
        <f t="shared" si="55"/>
        <v>#DIV/0!</v>
      </c>
      <c r="N441" s="34" t="e">
        <f t="shared" si="56"/>
        <v>#DIV/0!</v>
      </c>
      <c r="O441" s="34">
        <f t="shared" si="57"/>
        <v>0</v>
      </c>
      <c r="P441" s="34" t="e">
        <f t="shared" si="58"/>
        <v>#DIV/0!</v>
      </c>
    </row>
    <row r="442" spans="1:16" ht="15.75" customHeight="1" hidden="1">
      <c r="A442" s="92"/>
      <c r="B442" s="92"/>
      <c r="C442" s="21" t="s">
        <v>21</v>
      </c>
      <c r="D442" s="43" t="s">
        <v>22</v>
      </c>
      <c r="E442" s="34">
        <f>SUM(E443:E443)</f>
        <v>0</v>
      </c>
      <c r="F442" s="34">
        <f>SUM(F443:F443)</f>
        <v>0</v>
      </c>
      <c r="G442" s="34">
        <f>SUM(G443:G443)</f>
        <v>0</v>
      </c>
      <c r="H442" s="34">
        <f>SUM(H443:H443)</f>
        <v>0</v>
      </c>
      <c r="I442" s="34">
        <f t="shared" si="51"/>
        <v>0</v>
      </c>
      <c r="J442" s="34" t="e">
        <f t="shared" si="52"/>
        <v>#DIV/0!</v>
      </c>
      <c r="K442" s="34" t="e">
        <f t="shared" si="53"/>
        <v>#DIV/0!</v>
      </c>
      <c r="L442" s="34">
        <f t="shared" si="54"/>
        <v>0</v>
      </c>
      <c r="M442" s="34" t="e">
        <f t="shared" si="55"/>
        <v>#DIV/0!</v>
      </c>
      <c r="N442" s="34" t="e">
        <f t="shared" si="56"/>
        <v>#DIV/0!</v>
      </c>
      <c r="O442" s="34">
        <f t="shared" si="57"/>
        <v>0</v>
      </c>
      <c r="P442" s="34" t="e">
        <f t="shared" si="58"/>
        <v>#DIV/0!</v>
      </c>
    </row>
    <row r="443" spans="1:16" ht="63" customHeight="1" hidden="1">
      <c r="A443" s="92"/>
      <c r="B443" s="92"/>
      <c r="C443" s="21" t="s">
        <v>55</v>
      </c>
      <c r="D443" s="46" t="s">
        <v>56</v>
      </c>
      <c r="E443" s="34"/>
      <c r="F443" s="34"/>
      <c r="G443" s="34"/>
      <c r="H443" s="34"/>
      <c r="I443" s="34">
        <f t="shared" si="51"/>
        <v>0</v>
      </c>
      <c r="J443" s="34" t="e">
        <f t="shared" si="52"/>
        <v>#DIV/0!</v>
      </c>
      <c r="K443" s="34" t="e">
        <f t="shared" si="53"/>
        <v>#DIV/0!</v>
      </c>
      <c r="L443" s="34">
        <f t="shared" si="54"/>
        <v>0</v>
      </c>
      <c r="M443" s="34" t="e">
        <f t="shared" si="55"/>
        <v>#DIV/0!</v>
      </c>
      <c r="N443" s="34" t="e">
        <f t="shared" si="56"/>
        <v>#DIV/0!</v>
      </c>
      <c r="O443" s="34">
        <f t="shared" si="57"/>
        <v>0</v>
      </c>
      <c r="P443" s="34" t="e">
        <f t="shared" si="58"/>
        <v>#DIV/0!</v>
      </c>
    </row>
    <row r="444" spans="1:16" ht="15.75" customHeight="1" hidden="1">
      <c r="A444" s="92"/>
      <c r="B444" s="92"/>
      <c r="C444" s="21" t="s">
        <v>30</v>
      </c>
      <c r="D444" s="43" t="s">
        <v>31</v>
      </c>
      <c r="E444" s="34"/>
      <c r="F444" s="34"/>
      <c r="G444" s="34"/>
      <c r="H444" s="34"/>
      <c r="I444" s="34">
        <f t="shared" si="51"/>
        <v>0</v>
      </c>
      <c r="J444" s="34"/>
      <c r="K444" s="34" t="e">
        <f t="shared" si="53"/>
        <v>#DIV/0!</v>
      </c>
      <c r="L444" s="34">
        <f t="shared" si="54"/>
        <v>0</v>
      </c>
      <c r="M444" s="34" t="e">
        <f t="shared" si="55"/>
        <v>#DIV/0!</v>
      </c>
      <c r="N444" s="34" t="e">
        <f t="shared" si="56"/>
        <v>#DIV/0!</v>
      </c>
      <c r="O444" s="34">
        <f t="shared" si="57"/>
        <v>0</v>
      </c>
      <c r="P444" s="34"/>
    </row>
    <row r="445" spans="1:16" ht="15.75" customHeight="1" hidden="1">
      <c r="A445" s="92"/>
      <c r="B445" s="92"/>
      <c r="C445" s="21" t="s">
        <v>32</v>
      </c>
      <c r="D445" s="43" t="s">
        <v>33</v>
      </c>
      <c r="E445" s="34"/>
      <c r="F445" s="34"/>
      <c r="G445" s="34"/>
      <c r="H445" s="34"/>
      <c r="I445" s="34">
        <f t="shared" si="51"/>
        <v>0</v>
      </c>
      <c r="J445" s="34"/>
      <c r="K445" s="34" t="e">
        <f t="shared" si="53"/>
        <v>#DIV/0!</v>
      </c>
      <c r="L445" s="34">
        <f t="shared" si="54"/>
        <v>0</v>
      </c>
      <c r="M445" s="34" t="e">
        <f t="shared" si="55"/>
        <v>#DIV/0!</v>
      </c>
      <c r="N445" s="34" t="e">
        <f t="shared" si="56"/>
        <v>#DIV/0!</v>
      </c>
      <c r="O445" s="34">
        <f t="shared" si="57"/>
        <v>0</v>
      </c>
      <c r="P445" s="34"/>
    </row>
    <row r="446" spans="1:16" ht="15.75" customHeight="1" hidden="1">
      <c r="A446" s="92"/>
      <c r="B446" s="92"/>
      <c r="C446" s="21" t="s">
        <v>49</v>
      </c>
      <c r="D446" s="44" t="s">
        <v>50</v>
      </c>
      <c r="E446" s="34"/>
      <c r="F446" s="34"/>
      <c r="G446" s="34"/>
      <c r="H446" s="34"/>
      <c r="I446" s="34">
        <f t="shared" si="51"/>
        <v>0</v>
      </c>
      <c r="J446" s="34"/>
      <c r="K446" s="34" t="e">
        <f t="shared" si="53"/>
        <v>#DIV/0!</v>
      </c>
      <c r="L446" s="34">
        <f t="shared" si="54"/>
        <v>0</v>
      </c>
      <c r="M446" s="34" t="e">
        <f t="shared" si="55"/>
        <v>#DIV/0!</v>
      </c>
      <c r="N446" s="34" t="e">
        <f t="shared" si="56"/>
        <v>#DIV/0!</v>
      </c>
      <c r="O446" s="34">
        <f t="shared" si="57"/>
        <v>0</v>
      </c>
      <c r="P446" s="34"/>
    </row>
    <row r="447" spans="1:16" s="5" customFormat="1" ht="15.75" customHeight="1" hidden="1">
      <c r="A447" s="91"/>
      <c r="B447" s="91"/>
      <c r="C447" s="22"/>
      <c r="D447" s="3" t="s">
        <v>159</v>
      </c>
      <c r="E447" s="6">
        <f>SUM(E439:E442,E444:E446)</f>
        <v>0</v>
      </c>
      <c r="F447" s="6">
        <f>SUM(F439:F442,F444:F446)</f>
        <v>0</v>
      </c>
      <c r="G447" s="6">
        <f>SUM(G439:G442,G444:G446)</f>
        <v>0</v>
      </c>
      <c r="H447" s="6">
        <f>SUM(H439:H442,H444:H446)</f>
        <v>0</v>
      </c>
      <c r="I447" s="6">
        <f t="shared" si="51"/>
        <v>0</v>
      </c>
      <c r="J447" s="6"/>
      <c r="K447" s="6" t="e">
        <f t="shared" si="53"/>
        <v>#DIV/0!</v>
      </c>
      <c r="L447" s="6">
        <f t="shared" si="54"/>
        <v>0</v>
      </c>
      <c r="M447" s="6" t="e">
        <f t="shared" si="55"/>
        <v>#DIV/0!</v>
      </c>
      <c r="N447" s="6" t="e">
        <f t="shared" si="56"/>
        <v>#DIV/0!</v>
      </c>
      <c r="O447" s="6">
        <f t="shared" si="57"/>
        <v>0</v>
      </c>
      <c r="P447" s="6"/>
    </row>
    <row r="448" spans="1:16" s="5" customFormat="1" ht="15">
      <c r="A448" s="101"/>
      <c r="B448" s="101"/>
      <c r="C448" s="108"/>
      <c r="D448" s="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7" s="5" customFormat="1" ht="15">
      <c r="A449" s="102"/>
      <c r="B449" s="102"/>
      <c r="C449" s="109"/>
      <c r="D449" s="3" t="s">
        <v>160</v>
      </c>
      <c r="E449" s="6">
        <f>E464+E480</f>
        <v>4874212.2</v>
      </c>
      <c r="F449" s="6">
        <f>F464+F480</f>
        <v>16039602.100000001</v>
      </c>
      <c r="G449" s="6">
        <f>G464+G480</f>
        <v>4903729.199999999</v>
      </c>
      <c r="H449" s="6">
        <f>H464+H480</f>
        <v>5422685.1000000015</v>
      </c>
      <c r="I449" s="6">
        <f aca="true" t="shared" si="59" ref="I449:I455">H449-G449</f>
        <v>518955.90000000224</v>
      </c>
      <c r="J449" s="6">
        <f>H449/G449*100</f>
        <v>110.5828825131698</v>
      </c>
      <c r="K449" s="6">
        <f>H449/F449*100</f>
        <v>33.80810238428546</v>
      </c>
      <c r="L449" s="6">
        <f>H449-E449</f>
        <v>548472.9000000013</v>
      </c>
      <c r="M449" s="6">
        <f>H449/E449*100</f>
        <v>111.2525445650479</v>
      </c>
      <c r="N449" s="6">
        <f>H449/F449*100</f>
        <v>33.80810238428546</v>
      </c>
      <c r="O449" s="6">
        <f aca="true" t="shared" si="60" ref="O449:O455">H449-E449</f>
        <v>548472.9000000013</v>
      </c>
      <c r="P449" s="6">
        <f>H449/E449*100</f>
        <v>111.2525445650479</v>
      </c>
      <c r="Q449" s="78"/>
    </row>
    <row r="450" spans="1:16" s="5" customFormat="1" ht="15">
      <c r="A450" s="102"/>
      <c r="B450" s="102"/>
      <c r="C450" s="109"/>
      <c r="D450" s="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s="5" customFormat="1" ht="30.75">
      <c r="A451" s="102"/>
      <c r="B451" s="102"/>
      <c r="C451" s="109"/>
      <c r="D451" s="8" t="s">
        <v>161</v>
      </c>
      <c r="E451" s="6">
        <f>E453-E539</f>
        <v>7151140.000000001</v>
      </c>
      <c r="F451" s="6">
        <f>F453-F539</f>
        <v>22379237.900000006</v>
      </c>
      <c r="G451" s="6">
        <f>G453-G539</f>
        <v>6818791.9</v>
      </c>
      <c r="H451" s="6">
        <f>H453-H539</f>
        <v>8019179.5</v>
      </c>
      <c r="I451" s="6">
        <f t="shared" si="59"/>
        <v>1200387.5999999996</v>
      </c>
      <c r="J451" s="6">
        <f>H451/G451*100</f>
        <v>117.60410960774443</v>
      </c>
      <c r="K451" s="6">
        <f>H451/F451*100</f>
        <v>35.83312146657146</v>
      </c>
      <c r="L451" s="6">
        <f>H451-E451</f>
        <v>868039.4999999991</v>
      </c>
      <c r="M451" s="6">
        <f>H451/E451*100</f>
        <v>112.13847722181356</v>
      </c>
      <c r="N451" s="6">
        <f>H451/F451*100</f>
        <v>35.83312146657146</v>
      </c>
      <c r="O451" s="6">
        <f t="shared" si="60"/>
        <v>868039.4999999991</v>
      </c>
      <c r="P451" s="6">
        <f>H451/E451*100</f>
        <v>112.13847722181356</v>
      </c>
    </row>
    <row r="452" spans="1:16" s="5" customFormat="1" ht="15">
      <c r="A452" s="102"/>
      <c r="B452" s="102"/>
      <c r="C452" s="109"/>
      <c r="D452" s="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s="5" customFormat="1" ht="15">
      <c r="A453" s="103"/>
      <c r="B453" s="103"/>
      <c r="C453" s="110"/>
      <c r="D453" s="8" t="s">
        <v>179</v>
      </c>
      <c r="E453" s="9">
        <f>E29+E54+E73+E96+E115+E134+E151+E163+E176+E188+E201+E214+E225+E239+E251+E271+E285+E302+E318+E327+E349+E367+E378+E393+E399+E405+E419+E438+E447+E401</f>
        <v>7035568.500000001</v>
      </c>
      <c r="F453" s="9">
        <f>F29+F54+F73+F96+F115+F134+F151+F163+F176+F188+F201+F214+F225+F239+F251+F271+F285+F302+F318+F327+F349+F367+F378+F393+F399+F405+F419+F438+F447+F401</f>
        <v>22379237.900000006</v>
      </c>
      <c r="G453" s="9">
        <f>G29+G54+G73+G96+G115+G134+G151+G163+G176+G188+G201+G214+G225+G239+G251+G271+G285+G302+G318+G327+G349+G367+G378+G393+G399+G405+G419+G438+G447+G401</f>
        <v>6818791.9</v>
      </c>
      <c r="H453" s="9">
        <f>H29+H54+H73+H96+H115+H134+H151+H163+H176+H188+H201+H214+H225+H239+H251+H271+H285+H302+H318+H327+H349+H367+H378+H393+H399+H405+H419+H438+H447+H401</f>
        <v>7802474.1</v>
      </c>
      <c r="I453" s="9">
        <f t="shared" si="59"/>
        <v>983682.1999999993</v>
      </c>
      <c r="J453" s="9">
        <f>H453/G453*100</f>
        <v>114.42604810978318</v>
      </c>
      <c r="K453" s="9">
        <f>H453/F453*100</f>
        <v>34.864789117774194</v>
      </c>
      <c r="L453" s="9">
        <f>H453-E453</f>
        <v>766905.5999999987</v>
      </c>
      <c r="M453" s="9">
        <f>H453/E453*100</f>
        <v>110.90040698203705</v>
      </c>
      <c r="N453" s="9">
        <f>H453/F453*100</f>
        <v>34.864789117774194</v>
      </c>
      <c r="O453" s="9">
        <f t="shared" si="60"/>
        <v>766905.5999999987</v>
      </c>
      <c r="P453" s="9">
        <f>H453/E453*100</f>
        <v>110.90040698203705</v>
      </c>
    </row>
    <row r="454" spans="1:16" s="5" customFormat="1" ht="30.75">
      <c r="A454" s="30"/>
      <c r="B454" s="30"/>
      <c r="C454" s="23"/>
      <c r="D454" s="3" t="s">
        <v>162</v>
      </c>
      <c r="E454" s="3">
        <f>E456</f>
        <v>2600</v>
      </c>
      <c r="F454" s="3">
        <f>F456</f>
        <v>58500</v>
      </c>
      <c r="G454" s="3">
        <f>G456</f>
        <v>0</v>
      </c>
      <c r="H454" s="9">
        <f>H456</f>
        <v>58500</v>
      </c>
      <c r="I454" s="9">
        <f t="shared" si="59"/>
        <v>58500</v>
      </c>
      <c r="J454" s="4"/>
      <c r="K454" s="9"/>
      <c r="L454" s="9"/>
      <c r="M454" s="9"/>
      <c r="N454" s="9">
        <f>H454/F454*100</f>
        <v>100</v>
      </c>
      <c r="O454" s="9">
        <f t="shared" si="60"/>
        <v>55900</v>
      </c>
      <c r="P454" s="9">
        <f>H454/E454*100</f>
        <v>2250</v>
      </c>
    </row>
    <row r="455" spans="1:17" ht="31.5" customHeight="1">
      <c r="A455" s="93" t="s">
        <v>6</v>
      </c>
      <c r="B455" s="90" t="s">
        <v>7</v>
      </c>
      <c r="C455" s="20" t="s">
        <v>163</v>
      </c>
      <c r="D455" s="44" t="s">
        <v>164</v>
      </c>
      <c r="E455" s="43">
        <v>2600</v>
      </c>
      <c r="F455" s="51">
        <v>58500</v>
      </c>
      <c r="G455" s="43"/>
      <c r="H455" s="51">
        <v>58500</v>
      </c>
      <c r="I455" s="34">
        <f t="shared" si="59"/>
        <v>58500</v>
      </c>
      <c r="J455" s="34"/>
      <c r="K455" s="34">
        <f>H455/F455*100</f>
        <v>100</v>
      </c>
      <c r="L455" s="34">
        <f>H455-E455</f>
        <v>55900</v>
      </c>
      <c r="M455" s="34">
        <f>H455/E455*100</f>
        <v>2250</v>
      </c>
      <c r="N455" s="34">
        <f>H455/F455*100</f>
        <v>100</v>
      </c>
      <c r="O455" s="34">
        <f t="shared" si="60"/>
        <v>55900</v>
      </c>
      <c r="P455" s="51">
        <f>H455/E455*100</f>
        <v>2250</v>
      </c>
      <c r="Q455" s="78"/>
    </row>
    <row r="456" spans="1:16" s="5" customFormat="1" ht="15">
      <c r="A456" s="94"/>
      <c r="B456" s="91"/>
      <c r="C456" s="23"/>
      <c r="D456" s="3" t="s">
        <v>159</v>
      </c>
      <c r="E456" s="3">
        <f>SUM(E455:E455)</f>
        <v>2600</v>
      </c>
      <c r="F456" s="3">
        <f>SUM(F455:F455)</f>
        <v>58500</v>
      </c>
      <c r="G456" s="3">
        <f>SUM(G455:G455)</f>
        <v>0</v>
      </c>
      <c r="H456" s="9">
        <f>SUM(H455:H455)</f>
        <v>58500</v>
      </c>
      <c r="I456" s="9">
        <f>H456-G456</f>
        <v>58500</v>
      </c>
      <c r="J456" s="9"/>
      <c r="K456" s="9"/>
      <c r="L456" s="9"/>
      <c r="M456" s="9"/>
      <c r="N456" s="4">
        <f>H456/F456*100</f>
        <v>100</v>
      </c>
      <c r="O456" s="9">
        <f>H456-E456</f>
        <v>55900</v>
      </c>
      <c r="P456" s="9">
        <f>H456/E456*100</f>
        <v>2250</v>
      </c>
    </row>
    <row r="457" spans="1:11" ht="13.5" customHeight="1">
      <c r="A457" s="10"/>
      <c r="B457" s="10"/>
      <c r="C457" s="27"/>
      <c r="D457" s="2"/>
      <c r="E457" s="53"/>
      <c r="F457" s="53"/>
      <c r="G457" s="53"/>
      <c r="H457" s="53"/>
      <c r="I457" s="54"/>
      <c r="J457" s="54"/>
      <c r="K457" s="54"/>
    </row>
    <row r="458" spans="1:11" ht="13.5" customHeight="1">
      <c r="A458" s="10"/>
      <c r="B458" s="10"/>
      <c r="C458" s="27"/>
      <c r="D458" s="2" t="s">
        <v>165</v>
      </c>
      <c r="E458" s="111"/>
      <c r="F458" s="107"/>
      <c r="G458" s="107"/>
      <c r="H458" s="107"/>
      <c r="I458" s="104"/>
      <c r="J458" s="105"/>
      <c r="K458" s="105"/>
    </row>
    <row r="459" spans="1:11" ht="15" hidden="1">
      <c r="A459" s="10"/>
      <c r="B459" s="10"/>
      <c r="C459" s="27"/>
      <c r="D459" s="2"/>
      <c r="E459" s="111"/>
      <c r="F459" s="107"/>
      <c r="G459" s="107"/>
      <c r="H459" s="107"/>
      <c r="I459" s="104"/>
      <c r="J459" s="105"/>
      <c r="K459" s="105"/>
    </row>
    <row r="460" spans="1:11" ht="15.75" customHeight="1" hidden="1">
      <c r="A460" s="106" t="s">
        <v>244</v>
      </c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</row>
    <row r="461" spans="2:15" ht="15.75">
      <c r="B461" s="1"/>
      <c r="C461" s="1"/>
      <c r="D461" s="1"/>
      <c r="E461" s="11"/>
      <c r="F461" s="11"/>
      <c r="G461" s="11"/>
      <c r="H461" s="11"/>
      <c r="K461" s="39"/>
      <c r="M461" s="39" t="s">
        <v>0</v>
      </c>
      <c r="O461" s="39" t="s">
        <v>257</v>
      </c>
    </row>
    <row r="462" spans="1:16" ht="62.25" customHeight="1">
      <c r="A462" s="96" t="s">
        <v>1</v>
      </c>
      <c r="B462" s="89" t="s">
        <v>2</v>
      </c>
      <c r="C462" s="96" t="s">
        <v>3</v>
      </c>
      <c r="D462" s="89" t="s">
        <v>4</v>
      </c>
      <c r="E462" s="97" t="s">
        <v>252</v>
      </c>
      <c r="F462" s="99" t="s">
        <v>230</v>
      </c>
      <c r="G462" s="99" t="s">
        <v>245</v>
      </c>
      <c r="H462" s="99" t="s">
        <v>246</v>
      </c>
      <c r="I462" s="87" t="s">
        <v>253</v>
      </c>
      <c r="J462" s="89" t="s">
        <v>254</v>
      </c>
      <c r="K462" s="85" t="s">
        <v>5</v>
      </c>
      <c r="L462" s="87" t="s">
        <v>188</v>
      </c>
      <c r="M462" s="89" t="s">
        <v>187</v>
      </c>
      <c r="N462" s="85" t="s">
        <v>255</v>
      </c>
      <c r="O462" s="87" t="s">
        <v>256</v>
      </c>
      <c r="P462" s="89" t="s">
        <v>237</v>
      </c>
    </row>
    <row r="463" spans="1:16" ht="37.5" customHeight="1">
      <c r="A463" s="96"/>
      <c r="B463" s="89"/>
      <c r="C463" s="96"/>
      <c r="D463" s="89"/>
      <c r="E463" s="98"/>
      <c r="F463" s="100"/>
      <c r="G463" s="100"/>
      <c r="H463" s="100"/>
      <c r="I463" s="88"/>
      <c r="J463" s="88"/>
      <c r="K463" s="86"/>
      <c r="L463" s="88"/>
      <c r="M463" s="88"/>
      <c r="N463" s="86"/>
      <c r="O463" s="88"/>
      <c r="P463" s="88"/>
    </row>
    <row r="464" spans="1:16" s="5" customFormat="1" ht="24" customHeight="1">
      <c r="A464" s="90"/>
      <c r="B464" s="90"/>
      <c r="C464" s="22"/>
      <c r="D464" s="79" t="s">
        <v>166</v>
      </c>
      <c r="E464" s="80">
        <f>SUM(E479,E465:E472)</f>
        <v>4151020.8000000003</v>
      </c>
      <c r="F464" s="80">
        <f>SUM(F479,F465:F472)</f>
        <v>13865674.100000001</v>
      </c>
      <c r="G464" s="80">
        <f>SUM(G479,G465:G472)</f>
        <v>4285221.6</v>
      </c>
      <c r="H464" s="80">
        <f>SUM(H479,H465:H472)</f>
        <v>4545732.900000001</v>
      </c>
      <c r="I464" s="80">
        <f>H464-G464</f>
        <v>260511.30000000168</v>
      </c>
      <c r="J464" s="80">
        <f>H464/G464*100</f>
        <v>106.07929587585392</v>
      </c>
      <c r="K464" s="80">
        <f>H464/F464*100</f>
        <v>32.78407430620341</v>
      </c>
      <c r="L464" s="80">
        <f>H464-E464</f>
        <v>394712.100000001</v>
      </c>
      <c r="M464" s="80">
        <f>H464/E464*100</f>
        <v>109.50879600506941</v>
      </c>
      <c r="N464" s="80">
        <f>H464/F464*100</f>
        <v>32.78407430620341</v>
      </c>
      <c r="O464" s="80">
        <f>H464-E464</f>
        <v>394712.100000001</v>
      </c>
      <c r="P464" s="80">
        <f>H464/E464*100</f>
        <v>109.50879600506941</v>
      </c>
    </row>
    <row r="465" spans="1:16" ht="21" customHeight="1">
      <c r="A465" s="92"/>
      <c r="B465" s="92"/>
      <c r="C465" s="21" t="s">
        <v>111</v>
      </c>
      <c r="D465" s="43" t="s">
        <v>112</v>
      </c>
      <c r="E465" s="49">
        <f aca="true" t="shared" si="61" ref="E465:H471">SUMIF($C$6:$C$455,$C465,E$6:E$455)</f>
        <v>2381450.7</v>
      </c>
      <c r="F465" s="49">
        <f t="shared" si="61"/>
        <v>9032629.5</v>
      </c>
      <c r="G465" s="49">
        <f t="shared" si="61"/>
        <v>2618332.7</v>
      </c>
      <c r="H465" s="66">
        <f t="shared" si="61"/>
        <v>2669283.6</v>
      </c>
      <c r="I465" s="66">
        <f>H465-G465</f>
        <v>50950.89999999991</v>
      </c>
      <c r="J465" s="66">
        <f>H465/G465*100</f>
        <v>101.94592917851884</v>
      </c>
      <c r="K465" s="66">
        <f>H465/F465*100</f>
        <v>29.551567458844623</v>
      </c>
      <c r="L465" s="66">
        <f>H465-E465</f>
        <v>287832.8999999999</v>
      </c>
      <c r="M465" s="66">
        <f>H465/E465*100</f>
        <v>112.08645217807785</v>
      </c>
      <c r="N465" s="66">
        <f>H465/F465*100</f>
        <v>29.551567458844623</v>
      </c>
      <c r="O465" s="66">
        <f>H465-E465</f>
        <v>287832.8999999999</v>
      </c>
      <c r="P465" s="66">
        <f>H465/E465*100</f>
        <v>112.08645217807785</v>
      </c>
    </row>
    <row r="466" spans="1:16" ht="21" customHeight="1">
      <c r="A466" s="92"/>
      <c r="B466" s="92"/>
      <c r="C466" s="21" t="s">
        <v>182</v>
      </c>
      <c r="D466" s="43" t="s">
        <v>181</v>
      </c>
      <c r="E466" s="49">
        <f t="shared" si="61"/>
        <v>251356.7</v>
      </c>
      <c r="F466" s="49">
        <f t="shared" si="61"/>
        <v>578776.8</v>
      </c>
      <c r="G466" s="49">
        <f t="shared" si="61"/>
        <v>255529.9</v>
      </c>
      <c r="H466" s="49">
        <f t="shared" si="61"/>
        <v>249208.5</v>
      </c>
      <c r="I466" s="66">
        <f>H466-G466</f>
        <v>-6321.399999999994</v>
      </c>
      <c r="J466" s="66">
        <f>H466/G466*100</f>
        <v>97.52616034366233</v>
      </c>
      <c r="K466" s="66">
        <f>H466/F466*100</f>
        <v>43.05779015330262</v>
      </c>
      <c r="L466" s="66">
        <f>H466-E466</f>
        <v>-2148.2000000000116</v>
      </c>
      <c r="M466" s="66">
        <f>H466/E466*100</f>
        <v>99.14535797136101</v>
      </c>
      <c r="N466" s="66">
        <f>H466/F466*100</f>
        <v>43.05779015330262</v>
      </c>
      <c r="O466" s="66">
        <f>H466-E466</f>
        <v>-2148.2000000000116</v>
      </c>
      <c r="P466" s="66">
        <f>H466/E466*100</f>
        <v>99.14535797136101</v>
      </c>
    </row>
    <row r="467" spans="1:16" ht="21" customHeight="1">
      <c r="A467" s="92"/>
      <c r="B467" s="92"/>
      <c r="C467" s="21" t="s">
        <v>183</v>
      </c>
      <c r="D467" s="43" t="s">
        <v>132</v>
      </c>
      <c r="E467" s="49">
        <f t="shared" si="61"/>
        <v>1278.8</v>
      </c>
      <c r="F467" s="49">
        <f t="shared" si="61"/>
        <v>1261.6</v>
      </c>
      <c r="G467" s="49">
        <f t="shared" si="61"/>
        <v>377</v>
      </c>
      <c r="H467" s="49">
        <f t="shared" si="61"/>
        <v>630.7</v>
      </c>
      <c r="I467" s="66">
        <f aca="true" t="shared" si="62" ref="I467:I479">H467-G467</f>
        <v>253.70000000000005</v>
      </c>
      <c r="J467" s="66">
        <f aca="true" t="shared" si="63" ref="J467:J478">H467/G467*100</f>
        <v>167.29442970822282</v>
      </c>
      <c r="K467" s="66">
        <f aca="true" t="shared" si="64" ref="K467:K478">H467/F467*100</f>
        <v>49.99207355738745</v>
      </c>
      <c r="L467" s="66">
        <f aca="true" t="shared" si="65" ref="L467:L478">H467-E467</f>
        <v>-648.0999999999999</v>
      </c>
      <c r="M467" s="66">
        <f aca="true" t="shared" si="66" ref="M467:M478">H467/E467*100</f>
        <v>49.31967469502659</v>
      </c>
      <c r="N467" s="66">
        <f aca="true" t="shared" si="67" ref="N467:N478">H467/F467*100</f>
        <v>49.99207355738745</v>
      </c>
      <c r="O467" s="66">
        <f aca="true" t="shared" si="68" ref="O467:O479">H467-E467</f>
        <v>-648.0999999999999</v>
      </c>
      <c r="P467" s="66">
        <f aca="true" t="shared" si="69" ref="P467:P479">H467/E467*100</f>
        <v>49.31967469502659</v>
      </c>
    </row>
    <row r="468" spans="1:16" ht="33.75" customHeight="1">
      <c r="A468" s="92"/>
      <c r="B468" s="92"/>
      <c r="C468" s="21" t="s">
        <v>231</v>
      </c>
      <c r="D468" s="72" t="s">
        <v>232</v>
      </c>
      <c r="E468" s="49">
        <f t="shared" si="61"/>
        <v>0</v>
      </c>
      <c r="F468" s="49">
        <f t="shared" si="61"/>
        <v>11309.6</v>
      </c>
      <c r="G468" s="66">
        <f t="shared" si="61"/>
        <v>0</v>
      </c>
      <c r="H468" s="49">
        <f t="shared" si="61"/>
        <v>6115.1</v>
      </c>
      <c r="I468" s="66">
        <f t="shared" si="62"/>
        <v>6115.1</v>
      </c>
      <c r="J468" s="66"/>
      <c r="K468" s="66">
        <f t="shared" si="64"/>
        <v>54.0699936337271</v>
      </c>
      <c r="L468" s="66">
        <f t="shared" si="65"/>
        <v>6115.1</v>
      </c>
      <c r="M468" s="66" t="e">
        <f t="shared" si="66"/>
        <v>#DIV/0!</v>
      </c>
      <c r="N468" s="66">
        <f t="shared" si="67"/>
        <v>54.0699936337271</v>
      </c>
      <c r="O468" s="66">
        <f t="shared" si="68"/>
        <v>6115.1</v>
      </c>
      <c r="P468" s="66"/>
    </row>
    <row r="469" spans="1:16" ht="20.25" customHeight="1">
      <c r="A469" s="92"/>
      <c r="B469" s="92"/>
      <c r="C469" s="21" t="s">
        <v>148</v>
      </c>
      <c r="D469" s="43" t="s">
        <v>149</v>
      </c>
      <c r="E469" s="49">
        <f t="shared" si="61"/>
        <v>6470.3</v>
      </c>
      <c r="F469" s="49">
        <f t="shared" si="61"/>
        <v>225378</v>
      </c>
      <c r="G469" s="49">
        <f t="shared" si="61"/>
        <v>11260</v>
      </c>
      <c r="H469" s="49">
        <f t="shared" si="61"/>
        <v>23661.2</v>
      </c>
      <c r="I469" s="66">
        <f t="shared" si="62"/>
        <v>12401.2</v>
      </c>
      <c r="J469" s="66">
        <f t="shared" si="63"/>
        <v>210.13499111900535</v>
      </c>
      <c r="K469" s="66">
        <f t="shared" si="64"/>
        <v>10.498451490385042</v>
      </c>
      <c r="L469" s="66">
        <f t="shared" si="65"/>
        <v>17190.9</v>
      </c>
      <c r="M469" s="66">
        <f t="shared" si="66"/>
        <v>365.68938070877704</v>
      </c>
      <c r="N469" s="66">
        <f t="shared" si="67"/>
        <v>10.498451490385042</v>
      </c>
      <c r="O469" s="66">
        <f t="shared" si="68"/>
        <v>17190.9</v>
      </c>
      <c r="P469" s="66">
        <f t="shared" si="69"/>
        <v>365.68938070877704</v>
      </c>
    </row>
    <row r="470" spans="1:16" ht="20.25" customHeight="1">
      <c r="A470" s="92"/>
      <c r="B470" s="92"/>
      <c r="C470" s="21" t="s">
        <v>105</v>
      </c>
      <c r="D470" s="47" t="s">
        <v>106</v>
      </c>
      <c r="E470" s="49">
        <f t="shared" si="61"/>
        <v>136295.5</v>
      </c>
      <c r="F470" s="49">
        <f t="shared" si="61"/>
        <v>917669.9</v>
      </c>
      <c r="G470" s="49">
        <f t="shared" si="61"/>
        <v>130077.6</v>
      </c>
      <c r="H470" s="49">
        <f t="shared" si="61"/>
        <v>198714.1</v>
      </c>
      <c r="I470" s="66">
        <f t="shared" si="62"/>
        <v>68636.5</v>
      </c>
      <c r="J470" s="66">
        <f t="shared" si="63"/>
        <v>152.7658105623105</v>
      </c>
      <c r="K470" s="66">
        <f t="shared" si="64"/>
        <v>21.65420267135274</v>
      </c>
      <c r="L470" s="66">
        <f t="shared" si="65"/>
        <v>62418.600000000006</v>
      </c>
      <c r="M470" s="66">
        <f t="shared" si="66"/>
        <v>145.79652299599033</v>
      </c>
      <c r="N470" s="66">
        <f t="shared" si="67"/>
        <v>21.65420267135274</v>
      </c>
      <c r="O470" s="66">
        <f t="shared" si="68"/>
        <v>62418.600000000006</v>
      </c>
      <c r="P470" s="66">
        <f t="shared" si="69"/>
        <v>145.79652299599033</v>
      </c>
    </row>
    <row r="471" spans="1:16" ht="20.25" customHeight="1">
      <c r="A471" s="92"/>
      <c r="B471" s="92"/>
      <c r="C471" s="21" t="s">
        <v>150</v>
      </c>
      <c r="D471" s="43" t="s">
        <v>151</v>
      </c>
      <c r="E471" s="49">
        <f t="shared" si="61"/>
        <v>1341015.1</v>
      </c>
      <c r="F471" s="49">
        <f t="shared" si="61"/>
        <v>2995151.4</v>
      </c>
      <c r="G471" s="49">
        <f t="shared" si="61"/>
        <v>1236438.9</v>
      </c>
      <c r="H471" s="49">
        <f t="shared" si="61"/>
        <v>1363056.3</v>
      </c>
      <c r="I471" s="66">
        <f t="shared" si="62"/>
        <v>126617.40000000014</v>
      </c>
      <c r="J471" s="66">
        <f t="shared" si="63"/>
        <v>110.24048984547478</v>
      </c>
      <c r="K471" s="66">
        <f t="shared" si="64"/>
        <v>45.50876125994833</v>
      </c>
      <c r="L471" s="66">
        <f t="shared" si="65"/>
        <v>22041.199999999953</v>
      </c>
      <c r="M471" s="66">
        <f t="shared" si="66"/>
        <v>101.6436205677326</v>
      </c>
      <c r="N471" s="66">
        <f t="shared" si="67"/>
        <v>45.50876125994833</v>
      </c>
      <c r="O471" s="66">
        <f t="shared" si="68"/>
        <v>22041.199999999953</v>
      </c>
      <c r="P471" s="66">
        <f t="shared" si="69"/>
        <v>101.6436205677326</v>
      </c>
    </row>
    <row r="472" spans="1:16" ht="20.25" customHeight="1">
      <c r="A472" s="92"/>
      <c r="B472" s="92"/>
      <c r="C472" s="21" t="s">
        <v>167</v>
      </c>
      <c r="D472" s="43" t="s">
        <v>168</v>
      </c>
      <c r="E472" s="49">
        <f>SUM(E473:E478)</f>
        <v>33209.5</v>
      </c>
      <c r="F472" s="49">
        <f>SUM(F473:F478)</f>
        <v>103497.3</v>
      </c>
      <c r="G472" s="49">
        <f>SUM(G473:G478)</f>
        <v>33205.5</v>
      </c>
      <c r="H472" s="49">
        <f>SUM(H473:H478)</f>
        <v>35095.9</v>
      </c>
      <c r="I472" s="66">
        <f t="shared" si="62"/>
        <v>1890.4000000000015</v>
      </c>
      <c r="J472" s="66">
        <f t="shared" si="63"/>
        <v>105.69303278071405</v>
      </c>
      <c r="K472" s="66">
        <f t="shared" si="64"/>
        <v>33.909966733431695</v>
      </c>
      <c r="L472" s="66">
        <f t="shared" si="65"/>
        <v>1886.4000000000015</v>
      </c>
      <c r="M472" s="66">
        <f t="shared" si="66"/>
        <v>105.68030232313043</v>
      </c>
      <c r="N472" s="66">
        <f t="shared" si="67"/>
        <v>33.909966733431695</v>
      </c>
      <c r="O472" s="66">
        <f t="shared" si="68"/>
        <v>1886.4000000000015</v>
      </c>
      <c r="P472" s="66">
        <f t="shared" si="69"/>
        <v>105.68030232313043</v>
      </c>
    </row>
    <row r="473" spans="1:16" ht="32.25" customHeight="1" hidden="1">
      <c r="A473" s="92"/>
      <c r="B473" s="92"/>
      <c r="C473" s="21" t="s">
        <v>184</v>
      </c>
      <c r="D473" s="48" t="s">
        <v>185</v>
      </c>
      <c r="E473" s="49">
        <f aca="true" t="shared" si="70" ref="E473:H479">SUMIF($C$6:$C$455,$C473,E$6:E$455)</f>
        <v>0.4</v>
      </c>
      <c r="F473" s="49">
        <f t="shared" si="70"/>
        <v>0</v>
      </c>
      <c r="G473" s="49">
        <f t="shared" si="70"/>
        <v>0</v>
      </c>
      <c r="H473" s="49">
        <f t="shared" si="70"/>
        <v>0</v>
      </c>
      <c r="I473" s="66">
        <f t="shared" si="62"/>
        <v>0</v>
      </c>
      <c r="J473" s="66" t="e">
        <f t="shared" si="63"/>
        <v>#DIV/0!</v>
      </c>
      <c r="K473" s="66" t="e">
        <f t="shared" si="64"/>
        <v>#DIV/0!</v>
      </c>
      <c r="L473" s="66">
        <f t="shared" si="65"/>
        <v>-0.4</v>
      </c>
      <c r="M473" s="66">
        <f t="shared" si="66"/>
        <v>0</v>
      </c>
      <c r="N473" s="66" t="e">
        <f t="shared" si="67"/>
        <v>#DIV/0!</v>
      </c>
      <c r="O473" s="66">
        <f t="shared" si="68"/>
        <v>-0.4</v>
      </c>
      <c r="P473" s="66">
        <f t="shared" si="69"/>
        <v>0</v>
      </c>
    </row>
    <row r="474" spans="1:16" ht="33" customHeight="1" hidden="1">
      <c r="A474" s="92"/>
      <c r="B474" s="92"/>
      <c r="C474" s="21" t="s">
        <v>120</v>
      </c>
      <c r="D474" s="43" t="s">
        <v>121</v>
      </c>
      <c r="E474" s="49">
        <f t="shared" si="70"/>
        <v>32628.1</v>
      </c>
      <c r="F474" s="49">
        <f t="shared" si="70"/>
        <v>98999.3</v>
      </c>
      <c r="G474" s="49">
        <f t="shared" si="70"/>
        <v>32710</v>
      </c>
      <c r="H474" s="49">
        <f t="shared" si="70"/>
        <v>34282.1</v>
      </c>
      <c r="I474" s="66">
        <f t="shared" si="62"/>
        <v>1572.0999999999985</v>
      </c>
      <c r="J474" s="66">
        <f t="shared" si="63"/>
        <v>104.80617548150413</v>
      </c>
      <c r="K474" s="66">
        <f t="shared" si="64"/>
        <v>34.62862868727355</v>
      </c>
      <c r="L474" s="66">
        <f t="shared" si="65"/>
        <v>1654</v>
      </c>
      <c r="M474" s="66">
        <f t="shared" si="66"/>
        <v>105.06925012489235</v>
      </c>
      <c r="N474" s="66">
        <f t="shared" si="67"/>
        <v>34.62862868727355</v>
      </c>
      <c r="O474" s="66">
        <f t="shared" si="68"/>
        <v>1654</v>
      </c>
      <c r="P474" s="66">
        <f t="shared" si="69"/>
        <v>105.06925012489235</v>
      </c>
    </row>
    <row r="475" spans="1:16" ht="34.5" customHeight="1" hidden="1">
      <c r="A475" s="92"/>
      <c r="B475" s="92"/>
      <c r="C475" s="24" t="s">
        <v>51</v>
      </c>
      <c r="D475" s="48" t="s">
        <v>52</v>
      </c>
      <c r="E475" s="49">
        <f t="shared" si="70"/>
        <v>356</v>
      </c>
      <c r="F475" s="49">
        <f t="shared" si="70"/>
        <v>898</v>
      </c>
      <c r="G475" s="49">
        <f t="shared" si="70"/>
        <v>315.5</v>
      </c>
      <c r="H475" s="49">
        <f t="shared" si="70"/>
        <v>351.8</v>
      </c>
      <c r="I475" s="66">
        <f t="shared" si="62"/>
        <v>36.30000000000001</v>
      </c>
      <c r="J475" s="66">
        <f t="shared" si="63"/>
        <v>111.5055467511886</v>
      </c>
      <c r="K475" s="66">
        <f t="shared" si="64"/>
        <v>39.17594654788419</v>
      </c>
      <c r="L475" s="66">
        <f t="shared" si="65"/>
        <v>-4.199999999999989</v>
      </c>
      <c r="M475" s="66">
        <f t="shared" si="66"/>
        <v>98.82022471910112</v>
      </c>
      <c r="N475" s="66">
        <f t="shared" si="67"/>
        <v>39.17594654788419</v>
      </c>
      <c r="O475" s="66">
        <f t="shared" si="68"/>
        <v>-4.199999999999989</v>
      </c>
      <c r="P475" s="66">
        <f t="shared" si="69"/>
        <v>98.82022471910112</v>
      </c>
    </row>
    <row r="476" spans="1:16" ht="30" customHeight="1" hidden="1">
      <c r="A476" s="92"/>
      <c r="B476" s="92"/>
      <c r="C476" s="21" t="s">
        <v>107</v>
      </c>
      <c r="D476" s="43" t="s">
        <v>108</v>
      </c>
      <c r="E476" s="49">
        <f t="shared" si="70"/>
        <v>0</v>
      </c>
      <c r="F476" s="49">
        <f t="shared" si="70"/>
        <v>0</v>
      </c>
      <c r="G476" s="49">
        <f t="shared" si="70"/>
        <v>0</v>
      </c>
      <c r="H476" s="49">
        <f t="shared" si="70"/>
        <v>0</v>
      </c>
      <c r="I476" s="66">
        <f t="shared" si="62"/>
        <v>0</v>
      </c>
      <c r="J476" s="66" t="e">
        <f t="shared" si="63"/>
        <v>#DIV/0!</v>
      </c>
      <c r="K476" s="66" t="e">
        <f t="shared" si="64"/>
        <v>#DIV/0!</v>
      </c>
      <c r="L476" s="66">
        <f t="shared" si="65"/>
        <v>0</v>
      </c>
      <c r="M476" s="66" t="e">
        <f t="shared" si="66"/>
        <v>#DIV/0!</v>
      </c>
      <c r="N476" s="66" t="e">
        <f t="shared" si="67"/>
        <v>#DIV/0!</v>
      </c>
      <c r="O476" s="66">
        <f t="shared" si="68"/>
        <v>0</v>
      </c>
      <c r="P476" s="66" t="e">
        <f t="shared" si="69"/>
        <v>#DIV/0!</v>
      </c>
    </row>
    <row r="477" spans="1:16" ht="28.5" customHeight="1" hidden="1">
      <c r="A477" s="92"/>
      <c r="B477" s="92"/>
      <c r="C477" s="21" t="s">
        <v>128</v>
      </c>
      <c r="D477" s="43" t="s">
        <v>129</v>
      </c>
      <c r="E477" s="49">
        <f t="shared" si="70"/>
        <v>225</v>
      </c>
      <c r="F477" s="49">
        <f t="shared" si="70"/>
        <v>3600</v>
      </c>
      <c r="G477" s="49">
        <f t="shared" si="70"/>
        <v>180</v>
      </c>
      <c r="H477" s="49">
        <f t="shared" si="70"/>
        <v>450</v>
      </c>
      <c r="I477" s="66">
        <f t="shared" si="62"/>
        <v>270</v>
      </c>
      <c r="J477" s="66">
        <f t="shared" si="63"/>
        <v>250</v>
      </c>
      <c r="K477" s="66">
        <f t="shared" si="64"/>
        <v>12.5</v>
      </c>
      <c r="L477" s="66">
        <f t="shared" si="65"/>
        <v>225</v>
      </c>
      <c r="M477" s="66">
        <f t="shared" si="66"/>
        <v>200</v>
      </c>
      <c r="N477" s="66">
        <f t="shared" si="67"/>
        <v>12.5</v>
      </c>
      <c r="O477" s="66">
        <f t="shared" si="68"/>
        <v>225</v>
      </c>
      <c r="P477" s="66">
        <f t="shared" si="69"/>
        <v>200</v>
      </c>
    </row>
    <row r="478" spans="1:16" ht="36.75" customHeight="1" hidden="1">
      <c r="A478" s="92"/>
      <c r="B478" s="92"/>
      <c r="C478" s="21" t="s">
        <v>247</v>
      </c>
      <c r="D478" s="32" t="s">
        <v>249</v>
      </c>
      <c r="E478" s="49">
        <f t="shared" si="70"/>
        <v>0</v>
      </c>
      <c r="F478" s="49">
        <f t="shared" si="70"/>
        <v>0</v>
      </c>
      <c r="G478" s="49">
        <f t="shared" si="70"/>
        <v>0</v>
      </c>
      <c r="H478" s="49">
        <f t="shared" si="70"/>
        <v>12</v>
      </c>
      <c r="I478" s="66">
        <f t="shared" si="62"/>
        <v>12</v>
      </c>
      <c r="J478" s="66" t="e">
        <f t="shared" si="63"/>
        <v>#DIV/0!</v>
      </c>
      <c r="K478" s="66" t="e">
        <f t="shared" si="64"/>
        <v>#DIV/0!</v>
      </c>
      <c r="L478" s="66">
        <f t="shared" si="65"/>
        <v>12</v>
      </c>
      <c r="M478" s="66" t="e">
        <f t="shared" si="66"/>
        <v>#DIV/0!</v>
      </c>
      <c r="N478" s="66" t="e">
        <f t="shared" si="67"/>
        <v>#DIV/0!</v>
      </c>
      <c r="O478" s="66">
        <f t="shared" si="68"/>
        <v>12</v>
      </c>
      <c r="P478" s="66" t="e">
        <f t="shared" si="69"/>
        <v>#DIV/0!</v>
      </c>
    </row>
    <row r="479" spans="1:16" ht="20.25" customHeight="1">
      <c r="A479" s="92"/>
      <c r="B479" s="92"/>
      <c r="C479" s="21" t="s">
        <v>53</v>
      </c>
      <c r="D479" s="43" t="s">
        <v>54</v>
      </c>
      <c r="E479" s="66">
        <f t="shared" si="70"/>
        <v>-55.8</v>
      </c>
      <c r="F479" s="49">
        <f t="shared" si="70"/>
        <v>0</v>
      </c>
      <c r="G479" s="49">
        <f t="shared" si="70"/>
        <v>0</v>
      </c>
      <c r="H479" s="66">
        <f t="shared" si="70"/>
        <v>-32.5</v>
      </c>
      <c r="I479" s="66">
        <f t="shared" si="62"/>
        <v>-32.5</v>
      </c>
      <c r="J479" s="66"/>
      <c r="K479" s="66"/>
      <c r="L479" s="66"/>
      <c r="M479" s="66"/>
      <c r="N479" s="66"/>
      <c r="O479" s="66">
        <f t="shared" si="68"/>
        <v>23.299999999999997</v>
      </c>
      <c r="P479" s="66">
        <f t="shared" si="69"/>
        <v>58.24372759856631</v>
      </c>
    </row>
    <row r="480" spans="1:16" s="5" customFormat="1" ht="24" customHeight="1">
      <c r="A480" s="92"/>
      <c r="B480" s="92"/>
      <c r="C480" s="22"/>
      <c r="D480" s="79" t="s">
        <v>169</v>
      </c>
      <c r="E480" s="80">
        <f>SUM(E481:E499,E526:E527)</f>
        <v>723191.4</v>
      </c>
      <c r="F480" s="80">
        <f>SUM(F481:F499,F526:F527)</f>
        <v>2173928</v>
      </c>
      <c r="G480" s="80">
        <f>SUM(G481:G499,G526:G527)</f>
        <v>618507.6</v>
      </c>
      <c r="H480" s="80">
        <f>SUM(H481:H499,H526:H527)</f>
        <v>876952.2</v>
      </c>
      <c r="I480" s="80">
        <f>H480-G480</f>
        <v>258444.59999999998</v>
      </c>
      <c r="J480" s="80">
        <f>H480/G480*100</f>
        <v>141.78519390869246</v>
      </c>
      <c r="K480" s="80">
        <f>H480/F480*100</f>
        <v>40.339523664077184</v>
      </c>
      <c r="L480" s="80">
        <f>H480-E480</f>
        <v>153760.79999999993</v>
      </c>
      <c r="M480" s="80">
        <f>H480/E480*100</f>
        <v>121.26142539858742</v>
      </c>
      <c r="N480" s="80">
        <f>H480/F480*100</f>
        <v>40.339523664077184</v>
      </c>
      <c r="O480" s="80">
        <f>H480-E480</f>
        <v>153760.79999999993</v>
      </c>
      <c r="P480" s="80">
        <f>H480/E480*100</f>
        <v>121.26142539858742</v>
      </c>
    </row>
    <row r="481" spans="1:16" ht="15">
      <c r="A481" s="92"/>
      <c r="B481" s="92"/>
      <c r="C481" s="21" t="s">
        <v>8</v>
      </c>
      <c r="D481" s="43" t="s">
        <v>9</v>
      </c>
      <c r="E481" s="49">
        <f aca="true" t="shared" si="71" ref="E481:H500">SUMIF($C$6:$C$455,$C481,E$6:E$455)</f>
        <v>0</v>
      </c>
      <c r="F481" s="49">
        <f t="shared" si="71"/>
        <v>1389.4</v>
      </c>
      <c r="G481" s="49">
        <f t="shared" si="71"/>
        <v>0</v>
      </c>
      <c r="H481" s="49">
        <f t="shared" si="71"/>
        <v>0</v>
      </c>
      <c r="I481" s="49">
        <f>H481-G481</f>
        <v>0</v>
      </c>
      <c r="J481" s="49"/>
      <c r="K481" s="49">
        <f>H481/F481*100</f>
        <v>0</v>
      </c>
      <c r="L481" s="49">
        <f>H481-E481</f>
        <v>0</v>
      </c>
      <c r="M481" s="49" t="e">
        <f>H481/E481*100</f>
        <v>#DIV/0!</v>
      </c>
      <c r="N481" s="49">
        <f>H481/F481*100</f>
        <v>0</v>
      </c>
      <c r="O481" s="49">
        <f>H481-E481</f>
        <v>0</v>
      </c>
      <c r="P481" s="49"/>
    </row>
    <row r="482" spans="1:16" ht="78">
      <c r="A482" s="92"/>
      <c r="B482" s="92"/>
      <c r="C482" s="62" t="s">
        <v>213</v>
      </c>
      <c r="D482" s="41" t="s">
        <v>170</v>
      </c>
      <c r="E482" s="49">
        <f t="shared" si="71"/>
        <v>155122.6</v>
      </c>
      <c r="F482" s="49">
        <f t="shared" si="71"/>
        <v>626557.9</v>
      </c>
      <c r="G482" s="66">
        <f t="shared" si="71"/>
        <v>149982.2</v>
      </c>
      <c r="H482" s="49">
        <f t="shared" si="71"/>
        <v>142646.40000000002</v>
      </c>
      <c r="I482" s="49">
        <f>H482-G482</f>
        <v>-7335.799999999988</v>
      </c>
      <c r="J482" s="49">
        <f>H482/G482*100</f>
        <v>95.10888625450221</v>
      </c>
      <c r="K482" s="49">
        <f>H482/F482*100</f>
        <v>22.766674875538243</v>
      </c>
      <c r="L482" s="49">
        <f>H482-E482</f>
        <v>-12476.199999999983</v>
      </c>
      <c r="M482" s="49">
        <f>H482/E482*100</f>
        <v>91.95720030479119</v>
      </c>
      <c r="N482" s="49">
        <f>H482/F482*100</f>
        <v>22.766674875538243</v>
      </c>
      <c r="O482" s="49">
        <f>H482-E482</f>
        <v>-12476.199999999983</v>
      </c>
      <c r="P482" s="49">
        <f>H482/E482*100</f>
        <v>91.95720030479119</v>
      </c>
    </row>
    <row r="483" spans="1:16" ht="30.75">
      <c r="A483" s="92"/>
      <c r="B483" s="92"/>
      <c r="C483" s="21" t="s">
        <v>146</v>
      </c>
      <c r="D483" s="43" t="s">
        <v>147</v>
      </c>
      <c r="E483" s="49">
        <f t="shared" si="71"/>
        <v>10377.8</v>
      </c>
      <c r="F483" s="49">
        <f t="shared" si="71"/>
        <v>34572.4</v>
      </c>
      <c r="G483" s="49">
        <f t="shared" si="71"/>
        <v>8281.7</v>
      </c>
      <c r="H483" s="66">
        <f t="shared" si="71"/>
        <v>8426.2</v>
      </c>
      <c r="I483" s="49">
        <f aca="true" t="shared" si="72" ref="I483:I527">H483-G483</f>
        <v>144.5</v>
      </c>
      <c r="J483" s="49">
        <f aca="true" t="shared" si="73" ref="J483:J527">H483/G483*100</f>
        <v>101.7448108480143</v>
      </c>
      <c r="K483" s="49">
        <f aca="true" t="shared" si="74" ref="K483:K527">H483/F483*100</f>
        <v>24.372620934618368</v>
      </c>
      <c r="L483" s="49">
        <f aca="true" t="shared" si="75" ref="L483:L527">H483-E483</f>
        <v>-1951.5999999999985</v>
      </c>
      <c r="M483" s="49">
        <f aca="true" t="shared" si="76" ref="M483:M527">H483/E483*100</f>
        <v>81.19447281697471</v>
      </c>
      <c r="N483" s="49">
        <f aca="true" t="shared" si="77" ref="N483:N527">H483/F483*100</f>
        <v>24.372620934618368</v>
      </c>
      <c r="O483" s="49">
        <f aca="true" t="shared" si="78" ref="O483:O527">H483-E483</f>
        <v>-1951.5999999999985</v>
      </c>
      <c r="P483" s="49">
        <f aca="true" t="shared" si="79" ref="P483:P527">H483/E483*100</f>
        <v>81.19447281697471</v>
      </c>
    </row>
    <row r="484" spans="1:16" ht="15">
      <c r="A484" s="92"/>
      <c r="B484" s="92"/>
      <c r="C484" s="21" t="s">
        <v>12</v>
      </c>
      <c r="D484" s="42" t="s">
        <v>130</v>
      </c>
      <c r="E484" s="49">
        <f t="shared" si="71"/>
        <v>26.1</v>
      </c>
      <c r="F484" s="49">
        <f t="shared" si="71"/>
        <v>0</v>
      </c>
      <c r="G484" s="49">
        <f t="shared" si="71"/>
        <v>0</v>
      </c>
      <c r="H484" s="49">
        <f t="shared" si="71"/>
        <v>131.70000000000002</v>
      </c>
      <c r="I484" s="49">
        <f t="shared" si="72"/>
        <v>131.70000000000002</v>
      </c>
      <c r="J484" s="49"/>
      <c r="K484" s="49"/>
      <c r="L484" s="49"/>
      <c r="M484" s="49"/>
      <c r="N484" s="49"/>
      <c r="O484" s="49">
        <f t="shared" si="78"/>
        <v>105.60000000000002</v>
      </c>
      <c r="P484" s="49">
        <f t="shared" si="79"/>
        <v>504.59770114942535</v>
      </c>
    </row>
    <row r="485" spans="1:16" ht="46.5">
      <c r="A485" s="92"/>
      <c r="B485" s="92"/>
      <c r="C485" s="21" t="s">
        <v>242</v>
      </c>
      <c r="D485" s="77" t="s">
        <v>243</v>
      </c>
      <c r="E485" s="49">
        <f t="shared" si="71"/>
        <v>74017.4</v>
      </c>
      <c r="F485" s="49">
        <f t="shared" si="71"/>
        <v>175668.3</v>
      </c>
      <c r="G485" s="49">
        <f t="shared" si="71"/>
        <v>59024.5</v>
      </c>
      <c r="H485" s="49">
        <f t="shared" si="71"/>
        <v>53050.4</v>
      </c>
      <c r="I485" s="49">
        <f t="shared" si="72"/>
        <v>-5974.0999999999985</v>
      </c>
      <c r="J485" s="49">
        <f t="shared" si="73"/>
        <v>89.87860972985794</v>
      </c>
      <c r="K485" s="49">
        <f t="shared" si="74"/>
        <v>30.199187901288965</v>
      </c>
      <c r="L485" s="49">
        <f t="shared" si="75"/>
        <v>-20966.999999999993</v>
      </c>
      <c r="M485" s="49">
        <f t="shared" si="76"/>
        <v>71.67287691813007</v>
      </c>
      <c r="N485" s="49">
        <f t="shared" si="77"/>
        <v>30.199187901288965</v>
      </c>
      <c r="O485" s="49">
        <f t="shared" si="78"/>
        <v>-20966.999999999993</v>
      </c>
      <c r="P485" s="49">
        <f t="shared" si="79"/>
        <v>71.67287691813007</v>
      </c>
    </row>
    <row r="486" spans="1:16" ht="30.75">
      <c r="A486" s="92"/>
      <c r="B486" s="92"/>
      <c r="C486" s="21" t="s">
        <v>14</v>
      </c>
      <c r="D486" s="43" t="s">
        <v>15</v>
      </c>
      <c r="E486" s="49">
        <f t="shared" si="71"/>
        <v>9988.9</v>
      </c>
      <c r="F486" s="49">
        <f t="shared" si="71"/>
        <v>5950.5</v>
      </c>
      <c r="G486" s="49">
        <f t="shared" si="71"/>
        <v>5950.5</v>
      </c>
      <c r="H486" s="49">
        <f t="shared" si="71"/>
        <v>6613.5</v>
      </c>
      <c r="I486" s="49">
        <f t="shared" si="72"/>
        <v>663</v>
      </c>
      <c r="J486" s="49">
        <f t="shared" si="73"/>
        <v>111.14192084698765</v>
      </c>
      <c r="K486" s="49">
        <f t="shared" si="74"/>
        <v>111.14192084698765</v>
      </c>
      <c r="L486" s="49">
        <f t="shared" si="75"/>
        <v>-3375.3999999999996</v>
      </c>
      <c r="M486" s="49">
        <f t="shared" si="76"/>
        <v>66.20849142548228</v>
      </c>
      <c r="N486" s="49">
        <f t="shared" si="77"/>
        <v>111.14192084698765</v>
      </c>
      <c r="O486" s="49">
        <f t="shared" si="78"/>
        <v>-3375.3999999999996</v>
      </c>
      <c r="P486" s="49">
        <f t="shared" si="79"/>
        <v>66.20849142548228</v>
      </c>
    </row>
    <row r="487" spans="1:16" ht="78">
      <c r="A487" s="92"/>
      <c r="B487" s="92"/>
      <c r="C487" s="20" t="s">
        <v>16</v>
      </c>
      <c r="D487" s="44" t="s">
        <v>171</v>
      </c>
      <c r="E487" s="66">
        <f t="shared" si="71"/>
        <v>53779.700000000004</v>
      </c>
      <c r="F487" s="49">
        <f t="shared" si="71"/>
        <v>221465.6</v>
      </c>
      <c r="G487" s="49">
        <f t="shared" si="71"/>
        <v>61240.8</v>
      </c>
      <c r="H487" s="66">
        <f t="shared" si="71"/>
        <v>63416.2</v>
      </c>
      <c r="I487" s="49">
        <f t="shared" si="72"/>
        <v>2175.399999999994</v>
      </c>
      <c r="J487" s="49">
        <f t="shared" si="73"/>
        <v>103.55220702538178</v>
      </c>
      <c r="K487" s="49">
        <f t="shared" si="74"/>
        <v>28.63478571841405</v>
      </c>
      <c r="L487" s="49">
        <f t="shared" si="75"/>
        <v>9636.499999999993</v>
      </c>
      <c r="M487" s="49">
        <f t="shared" si="76"/>
        <v>117.91847109597113</v>
      </c>
      <c r="N487" s="49">
        <f t="shared" si="77"/>
        <v>28.63478571841405</v>
      </c>
      <c r="O487" s="49">
        <f t="shared" si="78"/>
        <v>9636.499999999993</v>
      </c>
      <c r="P487" s="49">
        <f t="shared" si="79"/>
        <v>117.91847109597113</v>
      </c>
    </row>
    <row r="488" spans="1:16" ht="18" customHeight="1">
      <c r="A488" s="92"/>
      <c r="B488" s="92"/>
      <c r="C488" s="21" t="s">
        <v>62</v>
      </c>
      <c r="D488" s="43" t="s">
        <v>63</v>
      </c>
      <c r="E488" s="49">
        <f t="shared" si="71"/>
        <v>4767.2</v>
      </c>
      <c r="F488" s="49">
        <f t="shared" si="71"/>
        <v>16363.4</v>
      </c>
      <c r="G488" s="49">
        <f t="shared" si="71"/>
        <v>7273.6</v>
      </c>
      <c r="H488" s="49">
        <f t="shared" si="71"/>
        <v>2941</v>
      </c>
      <c r="I488" s="49">
        <f t="shared" si="72"/>
        <v>-4332.6</v>
      </c>
      <c r="J488" s="49">
        <f t="shared" si="73"/>
        <v>40.43389793224813</v>
      </c>
      <c r="K488" s="49">
        <f t="shared" si="74"/>
        <v>17.97303738831783</v>
      </c>
      <c r="L488" s="49">
        <f t="shared" si="75"/>
        <v>-1826.1999999999998</v>
      </c>
      <c r="M488" s="49">
        <f t="shared" si="76"/>
        <v>61.69239805336466</v>
      </c>
      <c r="N488" s="49">
        <f t="shared" si="77"/>
        <v>17.97303738831783</v>
      </c>
      <c r="O488" s="49">
        <f t="shared" si="78"/>
        <v>-1826.1999999999998</v>
      </c>
      <c r="P488" s="49">
        <f t="shared" si="79"/>
        <v>61.69239805336466</v>
      </c>
    </row>
    <row r="489" spans="1:16" ht="30.75">
      <c r="A489" s="92"/>
      <c r="B489" s="92"/>
      <c r="C489" s="21" t="s">
        <v>208</v>
      </c>
      <c r="D489" s="32" t="s">
        <v>209</v>
      </c>
      <c r="E489" s="49">
        <f t="shared" si="71"/>
        <v>4495.900000000001</v>
      </c>
      <c r="F489" s="49">
        <f t="shared" si="71"/>
        <v>780</v>
      </c>
      <c r="G489" s="49">
        <f t="shared" si="71"/>
        <v>90</v>
      </c>
      <c r="H489" s="49">
        <f t="shared" si="71"/>
        <v>1382.6</v>
      </c>
      <c r="I489" s="49">
        <f t="shared" si="72"/>
        <v>1292.6</v>
      </c>
      <c r="J489" s="49">
        <f t="shared" si="73"/>
        <v>1536.2222222222222</v>
      </c>
      <c r="K489" s="49">
        <f t="shared" si="74"/>
        <v>177.25641025641025</v>
      </c>
      <c r="L489" s="49">
        <f t="shared" si="75"/>
        <v>-3113.3000000000006</v>
      </c>
      <c r="M489" s="49">
        <f t="shared" si="76"/>
        <v>30.752463355501675</v>
      </c>
      <c r="N489" s="49">
        <f t="shared" si="77"/>
        <v>177.25641025641025</v>
      </c>
      <c r="O489" s="49">
        <f t="shared" si="78"/>
        <v>-3113.3000000000006</v>
      </c>
      <c r="P489" s="49">
        <f t="shared" si="79"/>
        <v>30.752463355501675</v>
      </c>
    </row>
    <row r="490" spans="1:16" ht="46.5">
      <c r="A490" s="92"/>
      <c r="B490" s="92"/>
      <c r="C490" s="63" t="s">
        <v>214</v>
      </c>
      <c r="D490" s="64" t="s">
        <v>215</v>
      </c>
      <c r="E490" s="66">
        <f t="shared" si="71"/>
        <v>387.6</v>
      </c>
      <c r="F490" s="49">
        <f t="shared" si="71"/>
        <v>0</v>
      </c>
      <c r="G490" s="49">
        <f t="shared" si="71"/>
        <v>0</v>
      </c>
      <c r="H490" s="66">
        <f t="shared" si="71"/>
        <v>549.9</v>
      </c>
      <c r="I490" s="49">
        <f t="shared" si="72"/>
        <v>549.9</v>
      </c>
      <c r="J490" s="49"/>
      <c r="K490" s="49"/>
      <c r="L490" s="49"/>
      <c r="M490" s="49"/>
      <c r="N490" s="49"/>
      <c r="O490" s="49">
        <f t="shared" si="78"/>
        <v>162.29999999999995</v>
      </c>
      <c r="P490" s="49">
        <f t="shared" si="79"/>
        <v>141.87306501547988</v>
      </c>
    </row>
    <row r="491" spans="1:16" ht="30.75">
      <c r="A491" s="92"/>
      <c r="B491" s="92"/>
      <c r="C491" s="21" t="s">
        <v>202</v>
      </c>
      <c r="D491" s="32" t="s">
        <v>203</v>
      </c>
      <c r="E491" s="66">
        <f t="shared" si="71"/>
        <v>5837.600000000001</v>
      </c>
      <c r="F491" s="49">
        <f t="shared" si="71"/>
        <v>16609.3</v>
      </c>
      <c r="G491" s="49">
        <f t="shared" si="71"/>
        <v>1250</v>
      </c>
      <c r="H491" s="66">
        <f t="shared" si="71"/>
        <v>79892.29999999999</v>
      </c>
      <c r="I491" s="49">
        <f t="shared" si="72"/>
        <v>78642.29999999999</v>
      </c>
      <c r="J491" s="49">
        <f t="shared" si="73"/>
        <v>6391.383999999999</v>
      </c>
      <c r="K491" s="49">
        <f t="shared" si="74"/>
        <v>481.00943447345765</v>
      </c>
      <c r="L491" s="49">
        <f t="shared" si="75"/>
        <v>74054.69999999998</v>
      </c>
      <c r="M491" s="49">
        <f t="shared" si="76"/>
        <v>1368.5812662738106</v>
      </c>
      <c r="N491" s="49">
        <f t="shared" si="77"/>
        <v>481.00943447345765</v>
      </c>
      <c r="O491" s="49">
        <f t="shared" si="78"/>
        <v>74054.69999999998</v>
      </c>
      <c r="P491" s="49">
        <f t="shared" si="79"/>
        <v>1368.5812662738106</v>
      </c>
    </row>
    <row r="492" spans="1:16" ht="37.5" customHeight="1" hidden="1">
      <c r="A492" s="92"/>
      <c r="B492" s="92"/>
      <c r="C492" s="21" t="s">
        <v>85</v>
      </c>
      <c r="D492" s="43" t="s">
        <v>86</v>
      </c>
      <c r="E492" s="49">
        <f t="shared" si="71"/>
        <v>0</v>
      </c>
      <c r="F492" s="49">
        <f t="shared" si="71"/>
        <v>0</v>
      </c>
      <c r="G492" s="49">
        <f t="shared" si="71"/>
        <v>0</v>
      </c>
      <c r="H492" s="49">
        <f t="shared" si="71"/>
        <v>0</v>
      </c>
      <c r="I492" s="49">
        <f t="shared" si="72"/>
        <v>0</v>
      </c>
      <c r="J492" s="49"/>
      <c r="K492" s="49"/>
      <c r="L492" s="49"/>
      <c r="M492" s="49"/>
      <c r="N492" s="49"/>
      <c r="O492" s="49">
        <f t="shared" si="78"/>
        <v>0</v>
      </c>
      <c r="P492" s="49"/>
    </row>
    <row r="493" spans="1:16" ht="93" hidden="1">
      <c r="A493" s="92"/>
      <c r="B493" s="92"/>
      <c r="C493" s="62" t="s">
        <v>216</v>
      </c>
      <c r="D493" s="68" t="s">
        <v>221</v>
      </c>
      <c r="E493" s="49">
        <f t="shared" si="71"/>
        <v>0</v>
      </c>
      <c r="F493" s="49">
        <f t="shared" si="71"/>
        <v>0</v>
      </c>
      <c r="G493" s="49">
        <f t="shared" si="71"/>
        <v>0</v>
      </c>
      <c r="H493" s="49">
        <f t="shared" si="71"/>
        <v>0</v>
      </c>
      <c r="I493" s="49">
        <f t="shared" si="72"/>
        <v>0</v>
      </c>
      <c r="J493" s="49"/>
      <c r="K493" s="49"/>
      <c r="L493" s="49"/>
      <c r="M493" s="49"/>
      <c r="N493" s="49"/>
      <c r="O493" s="49">
        <f t="shared" si="78"/>
        <v>0</v>
      </c>
      <c r="P493" s="49"/>
    </row>
    <row r="494" spans="1:16" ht="84" customHeight="1">
      <c r="A494" s="92"/>
      <c r="B494" s="92"/>
      <c r="C494" s="20" t="s">
        <v>200</v>
      </c>
      <c r="D494" s="64" t="s">
        <v>220</v>
      </c>
      <c r="E494" s="49">
        <f t="shared" si="71"/>
        <v>2745.5</v>
      </c>
      <c r="F494" s="49">
        <f t="shared" si="71"/>
        <v>0</v>
      </c>
      <c r="G494" s="49">
        <f t="shared" si="71"/>
        <v>0</v>
      </c>
      <c r="H494" s="49">
        <f t="shared" si="71"/>
        <v>61.5</v>
      </c>
      <c r="I494" s="49">
        <f t="shared" si="72"/>
        <v>61.5</v>
      </c>
      <c r="J494" s="49"/>
      <c r="K494" s="49"/>
      <c r="L494" s="49"/>
      <c r="M494" s="49"/>
      <c r="N494" s="49"/>
      <c r="O494" s="49">
        <f t="shared" si="78"/>
        <v>-2684</v>
      </c>
      <c r="P494" s="49">
        <f t="shared" si="79"/>
        <v>2.2400291385904207</v>
      </c>
    </row>
    <row r="495" spans="1:16" ht="93">
      <c r="A495" s="92"/>
      <c r="B495" s="92"/>
      <c r="C495" s="20" t="s">
        <v>191</v>
      </c>
      <c r="D495" s="45" t="s">
        <v>192</v>
      </c>
      <c r="E495" s="49">
        <f t="shared" si="71"/>
        <v>268326</v>
      </c>
      <c r="F495" s="49">
        <f t="shared" si="71"/>
        <v>724690.4</v>
      </c>
      <c r="G495" s="66">
        <f t="shared" si="71"/>
        <v>218211.6</v>
      </c>
      <c r="H495" s="49">
        <f t="shared" si="71"/>
        <v>342227.7</v>
      </c>
      <c r="I495" s="49">
        <f t="shared" si="72"/>
        <v>124016.1</v>
      </c>
      <c r="J495" s="49">
        <f t="shared" si="73"/>
        <v>156.83295480166956</v>
      </c>
      <c r="K495" s="49">
        <f t="shared" si="74"/>
        <v>47.22398696050065</v>
      </c>
      <c r="L495" s="49">
        <f t="shared" si="75"/>
        <v>73901.70000000001</v>
      </c>
      <c r="M495" s="49">
        <f t="shared" si="76"/>
        <v>127.5417589052123</v>
      </c>
      <c r="N495" s="49">
        <f t="shared" si="77"/>
        <v>47.22398696050065</v>
      </c>
      <c r="O495" s="49">
        <f t="shared" si="78"/>
        <v>73901.70000000001</v>
      </c>
      <c r="P495" s="49">
        <f t="shared" si="79"/>
        <v>127.5417589052123</v>
      </c>
    </row>
    <row r="496" spans="1:16" ht="93" hidden="1">
      <c r="A496" s="92"/>
      <c r="B496" s="92"/>
      <c r="C496" s="62" t="s">
        <v>218</v>
      </c>
      <c r="D496" s="69" t="s">
        <v>199</v>
      </c>
      <c r="E496" s="49">
        <f t="shared" si="71"/>
        <v>0</v>
      </c>
      <c r="F496" s="49">
        <f t="shared" si="71"/>
        <v>0</v>
      </c>
      <c r="G496" s="49">
        <f t="shared" si="71"/>
        <v>0</v>
      </c>
      <c r="H496" s="49">
        <f t="shared" si="71"/>
        <v>0</v>
      </c>
      <c r="I496" s="49">
        <f t="shared" si="72"/>
        <v>0</v>
      </c>
      <c r="J496" s="49"/>
      <c r="K496" s="49"/>
      <c r="L496" s="49"/>
      <c r="M496" s="49"/>
      <c r="N496" s="49"/>
      <c r="O496" s="49">
        <f t="shared" si="78"/>
        <v>0</v>
      </c>
      <c r="P496" s="49"/>
    </row>
    <row r="497" spans="1:16" ht="46.5">
      <c r="A497" s="92"/>
      <c r="B497" s="92"/>
      <c r="C497" s="62" t="s">
        <v>217</v>
      </c>
      <c r="D497" s="44" t="s">
        <v>20</v>
      </c>
      <c r="E497" s="49">
        <f t="shared" si="71"/>
        <v>63707.5</v>
      </c>
      <c r="F497" s="49">
        <f t="shared" si="71"/>
        <v>219196.9</v>
      </c>
      <c r="G497" s="49">
        <f t="shared" si="71"/>
        <v>51130</v>
      </c>
      <c r="H497" s="49">
        <f t="shared" si="71"/>
        <v>119219.2</v>
      </c>
      <c r="I497" s="49">
        <f t="shared" si="72"/>
        <v>68089.2</v>
      </c>
      <c r="J497" s="49">
        <f t="shared" si="73"/>
        <v>233.16878544885586</v>
      </c>
      <c r="K497" s="49">
        <f t="shared" si="74"/>
        <v>54.389090356661065</v>
      </c>
      <c r="L497" s="49">
        <f t="shared" si="75"/>
        <v>55511.7</v>
      </c>
      <c r="M497" s="49">
        <f t="shared" si="76"/>
        <v>187.1352666483538</v>
      </c>
      <c r="N497" s="49">
        <f t="shared" si="77"/>
        <v>54.389090356661065</v>
      </c>
      <c r="O497" s="49">
        <f t="shared" si="78"/>
        <v>55511.7</v>
      </c>
      <c r="P497" s="49">
        <f t="shared" si="79"/>
        <v>187.1352666483538</v>
      </c>
    </row>
    <row r="498" spans="1:16" ht="62.25">
      <c r="A498" s="92"/>
      <c r="B498" s="92"/>
      <c r="C498" s="20" t="s">
        <v>210</v>
      </c>
      <c r="D498" s="44" t="s">
        <v>211</v>
      </c>
      <c r="E498" s="49">
        <f t="shared" si="71"/>
        <v>770.3</v>
      </c>
      <c r="F498" s="49">
        <f t="shared" si="71"/>
        <v>0</v>
      </c>
      <c r="G498" s="49">
        <f t="shared" si="71"/>
        <v>0</v>
      </c>
      <c r="H498" s="49">
        <f t="shared" si="71"/>
        <v>0</v>
      </c>
      <c r="I498" s="49">
        <f t="shared" si="72"/>
        <v>0</v>
      </c>
      <c r="J498" s="49">
        <v>0</v>
      </c>
      <c r="K498" s="49"/>
      <c r="L498" s="49"/>
      <c r="M498" s="49"/>
      <c r="N498" s="49">
        <v>0</v>
      </c>
      <c r="O498" s="49">
        <f t="shared" si="78"/>
        <v>-770.3</v>
      </c>
      <c r="P498" s="49">
        <f t="shared" si="79"/>
        <v>0</v>
      </c>
    </row>
    <row r="499" spans="1:16" ht="21" customHeight="1">
      <c r="A499" s="92"/>
      <c r="B499" s="92"/>
      <c r="C499" s="21" t="s">
        <v>21</v>
      </c>
      <c r="D499" s="43" t="s">
        <v>22</v>
      </c>
      <c r="E499" s="49">
        <f t="shared" si="71"/>
        <v>45963.700000000004</v>
      </c>
      <c r="F499" s="49">
        <f t="shared" si="71"/>
        <v>100806.79999999999</v>
      </c>
      <c r="G499" s="49">
        <f t="shared" si="71"/>
        <v>26792.699999999997</v>
      </c>
      <c r="H499" s="66">
        <f t="shared" si="71"/>
        <v>41687</v>
      </c>
      <c r="I499" s="49">
        <f t="shared" si="72"/>
        <v>14894.300000000003</v>
      </c>
      <c r="J499" s="49">
        <f t="shared" si="73"/>
        <v>155.59088856292945</v>
      </c>
      <c r="K499" s="49">
        <f t="shared" si="74"/>
        <v>41.353361082784104</v>
      </c>
      <c r="L499" s="49">
        <f t="shared" si="75"/>
        <v>-4276.700000000004</v>
      </c>
      <c r="M499" s="49">
        <f t="shared" si="76"/>
        <v>90.69548360989215</v>
      </c>
      <c r="N499" s="49">
        <f t="shared" si="77"/>
        <v>41.353361082784104</v>
      </c>
      <c r="O499" s="49">
        <f t="shared" si="78"/>
        <v>-4276.700000000004</v>
      </c>
      <c r="P499" s="49">
        <f t="shared" si="79"/>
        <v>90.69548360989215</v>
      </c>
    </row>
    <row r="500" spans="1:16" ht="78" hidden="1">
      <c r="A500" s="92"/>
      <c r="B500" s="92"/>
      <c r="C500" s="20" t="s">
        <v>113</v>
      </c>
      <c r="D500" s="44" t="s">
        <v>114</v>
      </c>
      <c r="E500" s="49">
        <f t="shared" si="71"/>
        <v>3644.3</v>
      </c>
      <c r="F500" s="49">
        <f t="shared" si="71"/>
        <v>6545.2</v>
      </c>
      <c r="G500" s="49">
        <f t="shared" si="71"/>
        <v>1546.2</v>
      </c>
      <c r="H500" s="49">
        <f t="shared" si="71"/>
        <v>2566.8</v>
      </c>
      <c r="I500" s="49">
        <f t="shared" si="72"/>
        <v>1020.6000000000001</v>
      </c>
      <c r="J500" s="49">
        <f t="shared" si="73"/>
        <v>166.0069848661234</v>
      </c>
      <c r="K500" s="49">
        <f t="shared" si="74"/>
        <v>39.21652508708672</v>
      </c>
      <c r="L500" s="49">
        <f t="shared" si="75"/>
        <v>-1077.5</v>
      </c>
      <c r="M500" s="49">
        <f t="shared" si="76"/>
        <v>70.43327936777982</v>
      </c>
      <c r="N500" s="49">
        <f t="shared" si="77"/>
        <v>39.21652508708672</v>
      </c>
      <c r="O500" s="49">
        <f t="shared" si="78"/>
        <v>-1077.5</v>
      </c>
      <c r="P500" s="49">
        <f t="shared" si="79"/>
        <v>70.43327936777982</v>
      </c>
    </row>
    <row r="501" spans="1:16" ht="62.25" hidden="1">
      <c r="A501" s="92"/>
      <c r="B501" s="92"/>
      <c r="C501" s="20" t="s">
        <v>122</v>
      </c>
      <c r="D501" s="44" t="s">
        <v>123</v>
      </c>
      <c r="E501" s="49">
        <f aca="true" t="shared" si="80" ref="E501:H513">SUMIF($C$6:$C$455,$C501,E$6:E$455)</f>
        <v>83.6</v>
      </c>
      <c r="F501" s="49">
        <f t="shared" si="80"/>
        <v>300</v>
      </c>
      <c r="G501" s="49">
        <f t="shared" si="80"/>
        <v>86</v>
      </c>
      <c r="H501" s="49">
        <f t="shared" si="80"/>
        <v>140.2</v>
      </c>
      <c r="I501" s="49">
        <f t="shared" si="72"/>
        <v>54.19999999999999</v>
      </c>
      <c r="J501" s="49">
        <f t="shared" si="73"/>
        <v>163.02325581395348</v>
      </c>
      <c r="K501" s="49">
        <f t="shared" si="74"/>
        <v>46.733333333333334</v>
      </c>
      <c r="L501" s="49">
        <f t="shared" si="75"/>
        <v>56.599999999999994</v>
      </c>
      <c r="M501" s="49">
        <f t="shared" si="76"/>
        <v>167.70334928229664</v>
      </c>
      <c r="N501" s="49">
        <f t="shared" si="77"/>
        <v>46.733333333333334</v>
      </c>
      <c r="O501" s="49">
        <f t="shared" si="78"/>
        <v>56.599999999999994</v>
      </c>
      <c r="P501" s="49">
        <f t="shared" si="79"/>
        <v>167.70334928229664</v>
      </c>
    </row>
    <row r="502" spans="1:16" ht="62.25" hidden="1">
      <c r="A502" s="92"/>
      <c r="B502" s="92"/>
      <c r="C502" s="20" t="s">
        <v>115</v>
      </c>
      <c r="D502" s="44" t="s">
        <v>116</v>
      </c>
      <c r="E502" s="49">
        <f t="shared" si="80"/>
        <v>299</v>
      </c>
      <c r="F502" s="49">
        <f t="shared" si="80"/>
        <v>1200</v>
      </c>
      <c r="G502" s="49">
        <f t="shared" si="80"/>
        <v>324</v>
      </c>
      <c r="H502" s="66">
        <f t="shared" si="80"/>
        <v>470.6</v>
      </c>
      <c r="I502" s="49">
        <f t="shared" si="72"/>
        <v>146.60000000000002</v>
      </c>
      <c r="J502" s="49">
        <f t="shared" si="73"/>
        <v>145.24691358024694</v>
      </c>
      <c r="K502" s="49">
        <f t="shared" si="74"/>
        <v>39.21666666666667</v>
      </c>
      <c r="L502" s="49">
        <f t="shared" si="75"/>
        <v>171.60000000000002</v>
      </c>
      <c r="M502" s="49">
        <f t="shared" si="76"/>
        <v>157.3913043478261</v>
      </c>
      <c r="N502" s="49">
        <f t="shared" si="77"/>
        <v>39.21666666666667</v>
      </c>
      <c r="O502" s="49">
        <f t="shared" si="78"/>
        <v>171.60000000000002</v>
      </c>
      <c r="P502" s="49">
        <f t="shared" si="79"/>
        <v>157.3913043478261</v>
      </c>
    </row>
    <row r="503" spans="1:16" ht="62.25" hidden="1">
      <c r="A503" s="92"/>
      <c r="B503" s="92"/>
      <c r="C503" s="20" t="s">
        <v>238</v>
      </c>
      <c r="D503" s="44" t="s">
        <v>239</v>
      </c>
      <c r="E503" s="49">
        <f t="shared" si="80"/>
        <v>208.5</v>
      </c>
      <c r="F503" s="49">
        <f t="shared" si="80"/>
        <v>746</v>
      </c>
      <c r="G503" s="49">
        <f t="shared" si="80"/>
        <v>220</v>
      </c>
      <c r="H503" s="49">
        <f t="shared" si="80"/>
        <v>66</v>
      </c>
      <c r="I503" s="49">
        <f t="shared" si="72"/>
        <v>-154</v>
      </c>
      <c r="J503" s="49">
        <f t="shared" si="73"/>
        <v>30</v>
      </c>
      <c r="K503" s="49">
        <f t="shared" si="74"/>
        <v>8.847184986595174</v>
      </c>
      <c r="L503" s="49">
        <f t="shared" si="75"/>
        <v>-142.5</v>
      </c>
      <c r="M503" s="49">
        <f t="shared" si="76"/>
        <v>31.654676258992804</v>
      </c>
      <c r="N503" s="49">
        <f t="shared" si="77"/>
        <v>8.847184986595174</v>
      </c>
      <c r="O503" s="49">
        <f t="shared" si="78"/>
        <v>-142.5</v>
      </c>
      <c r="P503" s="49">
        <f t="shared" si="79"/>
        <v>31.654676258992804</v>
      </c>
    </row>
    <row r="504" spans="1:16" ht="46.5" hidden="1">
      <c r="A504" s="92"/>
      <c r="B504" s="92"/>
      <c r="C504" s="20" t="s">
        <v>241</v>
      </c>
      <c r="D504" s="44" t="s">
        <v>240</v>
      </c>
      <c r="E504" s="49">
        <f t="shared" si="80"/>
        <v>0</v>
      </c>
      <c r="F504" s="49">
        <f t="shared" si="80"/>
        <v>0</v>
      </c>
      <c r="G504" s="49">
        <f t="shared" si="80"/>
        <v>0</v>
      </c>
      <c r="H504" s="49">
        <f t="shared" si="80"/>
        <v>0</v>
      </c>
      <c r="I504" s="49">
        <f t="shared" si="72"/>
        <v>0</v>
      </c>
      <c r="J504" s="49" t="e">
        <f t="shared" si="73"/>
        <v>#DIV/0!</v>
      </c>
      <c r="K504" s="49" t="e">
        <f t="shared" si="74"/>
        <v>#DIV/0!</v>
      </c>
      <c r="L504" s="49">
        <f t="shared" si="75"/>
        <v>0</v>
      </c>
      <c r="M504" s="49" t="e">
        <f t="shared" si="76"/>
        <v>#DIV/0!</v>
      </c>
      <c r="N504" s="49" t="e">
        <f t="shared" si="77"/>
        <v>#DIV/0!</v>
      </c>
      <c r="O504" s="49">
        <f t="shared" si="78"/>
        <v>0</v>
      </c>
      <c r="P504" s="49" t="e">
        <f t="shared" si="79"/>
        <v>#DIV/0!</v>
      </c>
    </row>
    <row r="505" spans="1:16" ht="30.75" hidden="1">
      <c r="A505" s="92"/>
      <c r="B505" s="92"/>
      <c r="C505" s="20" t="s">
        <v>42</v>
      </c>
      <c r="D505" s="44" t="s">
        <v>43</v>
      </c>
      <c r="E505" s="49">
        <f t="shared" si="80"/>
        <v>0</v>
      </c>
      <c r="F505" s="49">
        <f t="shared" si="80"/>
        <v>0</v>
      </c>
      <c r="G505" s="49">
        <f t="shared" si="80"/>
        <v>0</v>
      </c>
      <c r="H505" s="49">
        <f t="shared" si="80"/>
        <v>0</v>
      </c>
      <c r="I505" s="49">
        <f t="shared" si="72"/>
        <v>0</v>
      </c>
      <c r="J505" s="49" t="e">
        <f t="shared" si="73"/>
        <v>#DIV/0!</v>
      </c>
      <c r="K505" s="49" t="e">
        <f t="shared" si="74"/>
        <v>#DIV/0!</v>
      </c>
      <c r="L505" s="49">
        <f t="shared" si="75"/>
        <v>0</v>
      </c>
      <c r="M505" s="49" t="e">
        <f t="shared" si="76"/>
        <v>#DIV/0!</v>
      </c>
      <c r="N505" s="49" t="e">
        <f t="shared" si="77"/>
        <v>#DIV/0!</v>
      </c>
      <c r="O505" s="49">
        <f t="shared" si="78"/>
        <v>0</v>
      </c>
      <c r="P505" s="49" t="e">
        <f t="shared" si="79"/>
        <v>#DIV/0!</v>
      </c>
    </row>
    <row r="506" spans="1:16" ht="62.25" hidden="1">
      <c r="A506" s="92"/>
      <c r="B506" s="92"/>
      <c r="C506" s="20" t="s">
        <v>124</v>
      </c>
      <c r="D506" s="44" t="s">
        <v>125</v>
      </c>
      <c r="E506" s="49">
        <f t="shared" si="80"/>
        <v>0.1</v>
      </c>
      <c r="F506" s="49">
        <f t="shared" si="80"/>
        <v>249.2</v>
      </c>
      <c r="G506" s="49">
        <f t="shared" si="80"/>
        <v>0</v>
      </c>
      <c r="H506" s="49">
        <f t="shared" si="80"/>
        <v>185.5</v>
      </c>
      <c r="I506" s="49">
        <f t="shared" si="72"/>
        <v>185.5</v>
      </c>
      <c r="J506" s="49" t="e">
        <f t="shared" si="73"/>
        <v>#DIV/0!</v>
      </c>
      <c r="K506" s="49">
        <f t="shared" si="74"/>
        <v>74.43820224719101</v>
      </c>
      <c r="L506" s="49">
        <f t="shared" si="75"/>
        <v>185.4</v>
      </c>
      <c r="M506" s="49">
        <f t="shared" si="76"/>
        <v>185500</v>
      </c>
      <c r="N506" s="49">
        <f t="shared" si="77"/>
        <v>74.43820224719101</v>
      </c>
      <c r="O506" s="49">
        <f t="shared" si="78"/>
        <v>185.4</v>
      </c>
      <c r="P506" s="49">
        <f t="shared" si="79"/>
        <v>185500</v>
      </c>
    </row>
    <row r="507" spans="1:16" ht="46.5" hidden="1">
      <c r="A507" s="92"/>
      <c r="B507" s="92"/>
      <c r="C507" s="21" t="s">
        <v>206</v>
      </c>
      <c r="D507" s="43" t="s">
        <v>207</v>
      </c>
      <c r="E507" s="49">
        <f t="shared" si="80"/>
        <v>11.4</v>
      </c>
      <c r="F507" s="49">
        <f t="shared" si="80"/>
        <v>0</v>
      </c>
      <c r="G507" s="49">
        <f t="shared" si="80"/>
        <v>0</v>
      </c>
      <c r="H507" s="49">
        <f t="shared" si="80"/>
        <v>2.7</v>
      </c>
      <c r="I507" s="49">
        <f t="shared" si="72"/>
        <v>2.7</v>
      </c>
      <c r="J507" s="49" t="e">
        <f t="shared" si="73"/>
        <v>#DIV/0!</v>
      </c>
      <c r="K507" s="49" t="e">
        <f t="shared" si="74"/>
        <v>#DIV/0!</v>
      </c>
      <c r="L507" s="49">
        <f t="shared" si="75"/>
        <v>-8.7</v>
      </c>
      <c r="M507" s="49">
        <f t="shared" si="76"/>
        <v>23.68421052631579</v>
      </c>
      <c r="N507" s="49" t="e">
        <f t="shared" si="77"/>
        <v>#DIV/0!</v>
      </c>
      <c r="O507" s="49">
        <f t="shared" si="78"/>
        <v>-8.7</v>
      </c>
      <c r="P507" s="49">
        <f t="shared" si="79"/>
        <v>23.68421052631579</v>
      </c>
    </row>
    <row r="508" spans="1:16" ht="30.75" hidden="1">
      <c r="A508" s="92"/>
      <c r="B508" s="92"/>
      <c r="C508" s="20" t="s">
        <v>64</v>
      </c>
      <c r="D508" s="44" t="s">
        <v>65</v>
      </c>
      <c r="E508" s="49">
        <f t="shared" si="80"/>
        <v>1172.5</v>
      </c>
      <c r="F508" s="49">
        <f t="shared" si="80"/>
        <v>2700</v>
      </c>
      <c r="G508" s="49">
        <f t="shared" si="80"/>
        <v>787</v>
      </c>
      <c r="H508" s="66">
        <f t="shared" si="80"/>
        <v>474.5</v>
      </c>
      <c r="I508" s="49">
        <f t="shared" si="72"/>
        <v>-312.5</v>
      </c>
      <c r="J508" s="49">
        <f t="shared" si="73"/>
        <v>60.29224904701398</v>
      </c>
      <c r="K508" s="49">
        <f t="shared" si="74"/>
        <v>17.574074074074076</v>
      </c>
      <c r="L508" s="49">
        <f t="shared" si="75"/>
        <v>-698</v>
      </c>
      <c r="M508" s="49">
        <f t="shared" si="76"/>
        <v>40.469083155650324</v>
      </c>
      <c r="N508" s="49">
        <f t="shared" si="77"/>
        <v>17.574074074074076</v>
      </c>
      <c r="O508" s="49">
        <f t="shared" si="78"/>
        <v>-698</v>
      </c>
      <c r="P508" s="49">
        <f t="shared" si="79"/>
        <v>40.469083155650324</v>
      </c>
    </row>
    <row r="509" spans="1:16" ht="46.5" hidden="1">
      <c r="A509" s="92"/>
      <c r="B509" s="92"/>
      <c r="C509" s="20" t="s">
        <v>172</v>
      </c>
      <c r="D509" s="44" t="s">
        <v>173</v>
      </c>
      <c r="E509" s="49">
        <f t="shared" si="80"/>
        <v>0</v>
      </c>
      <c r="F509" s="49">
        <f t="shared" si="80"/>
        <v>0</v>
      </c>
      <c r="G509" s="49">
        <f t="shared" si="80"/>
        <v>0</v>
      </c>
      <c r="H509" s="49">
        <f t="shared" si="80"/>
        <v>0</v>
      </c>
      <c r="I509" s="49">
        <f t="shared" si="72"/>
        <v>0</v>
      </c>
      <c r="J509" s="49" t="e">
        <f t="shared" si="73"/>
        <v>#DIV/0!</v>
      </c>
      <c r="K509" s="49" t="e">
        <f t="shared" si="74"/>
        <v>#DIV/0!</v>
      </c>
      <c r="L509" s="49">
        <f t="shared" si="75"/>
        <v>0</v>
      </c>
      <c r="M509" s="49" t="e">
        <f t="shared" si="76"/>
        <v>#DIV/0!</v>
      </c>
      <c r="N509" s="49" t="e">
        <f t="shared" si="77"/>
        <v>#DIV/0!</v>
      </c>
      <c r="O509" s="49">
        <f t="shared" si="78"/>
        <v>0</v>
      </c>
      <c r="P509" s="49" t="e">
        <f t="shared" si="79"/>
        <v>#DIV/0!</v>
      </c>
    </row>
    <row r="510" spans="1:16" ht="30.75" hidden="1">
      <c r="A510" s="92"/>
      <c r="B510" s="92"/>
      <c r="C510" s="20" t="s">
        <v>66</v>
      </c>
      <c r="D510" s="44" t="s">
        <v>67</v>
      </c>
      <c r="E510" s="49">
        <f t="shared" si="80"/>
        <v>113.1</v>
      </c>
      <c r="F510" s="49">
        <f t="shared" si="80"/>
        <v>1265</v>
      </c>
      <c r="G510" s="49">
        <f t="shared" si="80"/>
        <v>320</v>
      </c>
      <c r="H510" s="49">
        <f t="shared" si="80"/>
        <v>1904.7</v>
      </c>
      <c r="I510" s="49">
        <f t="shared" si="72"/>
        <v>1584.7</v>
      </c>
      <c r="J510" s="49">
        <f t="shared" si="73"/>
        <v>595.21875</v>
      </c>
      <c r="K510" s="49">
        <f t="shared" si="74"/>
        <v>150.5691699604743</v>
      </c>
      <c r="L510" s="49">
        <f t="shared" si="75"/>
        <v>1791.6000000000001</v>
      </c>
      <c r="M510" s="49">
        <f t="shared" si="76"/>
        <v>1684.084880636605</v>
      </c>
      <c r="N510" s="49">
        <f t="shared" si="77"/>
        <v>150.5691699604743</v>
      </c>
      <c r="O510" s="49">
        <f t="shared" si="78"/>
        <v>1791.6000000000001</v>
      </c>
      <c r="P510" s="49">
        <f t="shared" si="79"/>
        <v>1684.084880636605</v>
      </c>
    </row>
    <row r="511" spans="1:16" ht="30.75" hidden="1">
      <c r="A511" s="92"/>
      <c r="B511" s="92"/>
      <c r="C511" s="20" t="s">
        <v>68</v>
      </c>
      <c r="D511" s="44" t="s">
        <v>69</v>
      </c>
      <c r="E511" s="49">
        <f t="shared" si="80"/>
        <v>0</v>
      </c>
      <c r="F511" s="49">
        <f t="shared" si="80"/>
        <v>0</v>
      </c>
      <c r="G511" s="49">
        <f t="shared" si="80"/>
        <v>0</v>
      </c>
      <c r="H511" s="49">
        <f t="shared" si="80"/>
        <v>0</v>
      </c>
      <c r="I511" s="49">
        <f t="shared" si="72"/>
        <v>0</v>
      </c>
      <c r="J511" s="49" t="e">
        <f t="shared" si="73"/>
        <v>#DIV/0!</v>
      </c>
      <c r="K511" s="49" t="e">
        <f t="shared" si="74"/>
        <v>#DIV/0!</v>
      </c>
      <c r="L511" s="49">
        <f t="shared" si="75"/>
        <v>0</v>
      </c>
      <c r="M511" s="49" t="e">
        <f t="shared" si="76"/>
        <v>#DIV/0!</v>
      </c>
      <c r="N511" s="49" t="e">
        <f t="shared" si="77"/>
        <v>#DIV/0!</v>
      </c>
      <c r="O511" s="49">
        <f t="shared" si="78"/>
        <v>0</v>
      </c>
      <c r="P511" s="49" t="e">
        <f t="shared" si="79"/>
        <v>#DIV/0!</v>
      </c>
    </row>
    <row r="512" spans="1:16" ht="30.75" hidden="1">
      <c r="A512" s="92"/>
      <c r="B512" s="92"/>
      <c r="C512" s="20" t="s">
        <v>70</v>
      </c>
      <c r="D512" s="44" t="s">
        <v>71</v>
      </c>
      <c r="E512" s="49">
        <f t="shared" si="80"/>
        <v>1334.8</v>
      </c>
      <c r="F512" s="49">
        <f t="shared" si="80"/>
        <v>3000</v>
      </c>
      <c r="G512" s="49">
        <f t="shared" si="80"/>
        <v>870</v>
      </c>
      <c r="H512" s="49">
        <f t="shared" si="80"/>
        <v>1900.9</v>
      </c>
      <c r="I512" s="49">
        <f t="shared" si="72"/>
        <v>1030.9</v>
      </c>
      <c r="J512" s="49">
        <f t="shared" si="73"/>
        <v>218.4942528735632</v>
      </c>
      <c r="K512" s="49">
        <f t="shared" si="74"/>
        <v>63.36333333333334</v>
      </c>
      <c r="L512" s="49">
        <f t="shared" si="75"/>
        <v>566.1000000000001</v>
      </c>
      <c r="M512" s="49">
        <f t="shared" si="76"/>
        <v>142.41084806712618</v>
      </c>
      <c r="N512" s="49">
        <f t="shared" si="77"/>
        <v>63.36333333333334</v>
      </c>
      <c r="O512" s="49">
        <f t="shared" si="78"/>
        <v>566.1000000000001</v>
      </c>
      <c r="P512" s="49">
        <f t="shared" si="79"/>
        <v>142.41084806712618</v>
      </c>
    </row>
    <row r="513" spans="1:16" ht="30.75" hidden="1">
      <c r="A513" s="92"/>
      <c r="B513" s="92"/>
      <c r="C513" s="20" t="s">
        <v>152</v>
      </c>
      <c r="D513" s="44" t="s">
        <v>153</v>
      </c>
      <c r="E513" s="49">
        <f t="shared" si="80"/>
        <v>267.8</v>
      </c>
      <c r="F513" s="49">
        <f t="shared" si="80"/>
        <v>708</v>
      </c>
      <c r="G513" s="49">
        <f t="shared" si="80"/>
        <v>227.1</v>
      </c>
      <c r="H513" s="49">
        <f t="shared" si="80"/>
        <v>212.4</v>
      </c>
      <c r="I513" s="49">
        <f t="shared" si="72"/>
        <v>-14.699999999999989</v>
      </c>
      <c r="J513" s="49">
        <f t="shared" si="73"/>
        <v>93.52708058124175</v>
      </c>
      <c r="K513" s="49">
        <f t="shared" si="74"/>
        <v>30</v>
      </c>
      <c r="L513" s="49">
        <f t="shared" si="75"/>
        <v>-55.400000000000006</v>
      </c>
      <c r="M513" s="49">
        <f t="shared" si="76"/>
        <v>79.31292008961913</v>
      </c>
      <c r="N513" s="49">
        <f t="shared" si="77"/>
        <v>30</v>
      </c>
      <c r="O513" s="49">
        <f t="shared" si="78"/>
        <v>-55.400000000000006</v>
      </c>
      <c r="P513" s="49">
        <f t="shared" si="79"/>
        <v>79.31292008961913</v>
      </c>
    </row>
    <row r="514" spans="1:16" ht="30.75" hidden="1">
      <c r="A514" s="92"/>
      <c r="B514" s="92"/>
      <c r="C514" s="20" t="s">
        <v>72</v>
      </c>
      <c r="D514" s="44" t="s">
        <v>73</v>
      </c>
      <c r="E514" s="49">
        <f aca="true" t="shared" si="81" ref="E514:H516">SUMIF($C$6:$C$455,$C514,E$6:E$455)</f>
        <v>0</v>
      </c>
      <c r="F514" s="49">
        <f t="shared" si="81"/>
        <v>0</v>
      </c>
      <c r="G514" s="49">
        <f t="shared" si="81"/>
        <v>0</v>
      </c>
      <c r="H514" s="49">
        <f t="shared" si="81"/>
        <v>0</v>
      </c>
      <c r="I514" s="49">
        <f t="shared" si="72"/>
        <v>0</v>
      </c>
      <c r="J514" s="49" t="e">
        <f t="shared" si="73"/>
        <v>#DIV/0!</v>
      </c>
      <c r="K514" s="49" t="e">
        <f t="shared" si="74"/>
        <v>#DIV/0!</v>
      </c>
      <c r="L514" s="49">
        <f t="shared" si="75"/>
        <v>0</v>
      </c>
      <c r="M514" s="49" t="e">
        <f t="shared" si="76"/>
        <v>#DIV/0!</v>
      </c>
      <c r="N514" s="49" t="e">
        <f t="shared" si="77"/>
        <v>#DIV/0!</v>
      </c>
      <c r="O514" s="49">
        <f t="shared" si="78"/>
        <v>0</v>
      </c>
      <c r="P514" s="49" t="e">
        <f t="shared" si="79"/>
        <v>#DIV/0!</v>
      </c>
    </row>
    <row r="515" spans="1:16" ht="34.5" customHeight="1" hidden="1">
      <c r="A515" s="92"/>
      <c r="B515" s="92"/>
      <c r="C515" s="20" t="s">
        <v>74</v>
      </c>
      <c r="D515" s="44" t="s">
        <v>75</v>
      </c>
      <c r="E515" s="49">
        <f t="shared" si="81"/>
        <v>0</v>
      </c>
      <c r="F515" s="49">
        <f t="shared" si="81"/>
        <v>0</v>
      </c>
      <c r="G515" s="49">
        <f t="shared" si="81"/>
        <v>0</v>
      </c>
      <c r="H515" s="49">
        <f t="shared" si="81"/>
        <v>0</v>
      </c>
      <c r="I515" s="49">
        <f t="shared" si="72"/>
        <v>0</v>
      </c>
      <c r="J515" s="49" t="e">
        <f t="shared" si="73"/>
        <v>#DIV/0!</v>
      </c>
      <c r="K515" s="49" t="e">
        <f t="shared" si="74"/>
        <v>#DIV/0!</v>
      </c>
      <c r="L515" s="49">
        <f t="shared" si="75"/>
        <v>0</v>
      </c>
      <c r="M515" s="49" t="e">
        <f t="shared" si="76"/>
        <v>#DIV/0!</v>
      </c>
      <c r="N515" s="49" t="e">
        <f t="shared" si="77"/>
        <v>#DIV/0!</v>
      </c>
      <c r="O515" s="49">
        <f t="shared" si="78"/>
        <v>0</v>
      </c>
      <c r="P515" s="49" t="e">
        <f t="shared" si="79"/>
        <v>#DIV/0!</v>
      </c>
    </row>
    <row r="516" spans="1:16" ht="34.5" customHeight="1" hidden="1">
      <c r="A516" s="92"/>
      <c r="B516" s="92"/>
      <c r="C516" s="20" t="s">
        <v>248</v>
      </c>
      <c r="D516" s="44" t="s">
        <v>250</v>
      </c>
      <c r="E516" s="49">
        <f t="shared" si="81"/>
        <v>0</v>
      </c>
      <c r="F516" s="49">
        <f t="shared" si="81"/>
        <v>0</v>
      </c>
      <c r="G516" s="49">
        <f t="shared" si="81"/>
        <v>0</v>
      </c>
      <c r="H516" s="49">
        <f t="shared" si="81"/>
        <v>10</v>
      </c>
      <c r="I516" s="49">
        <f t="shared" si="72"/>
        <v>10</v>
      </c>
      <c r="J516" s="49" t="e">
        <f t="shared" si="73"/>
        <v>#DIV/0!</v>
      </c>
      <c r="K516" s="49" t="e">
        <f t="shared" si="74"/>
        <v>#DIV/0!</v>
      </c>
      <c r="L516" s="49">
        <f t="shared" si="75"/>
        <v>10</v>
      </c>
      <c r="M516" s="49" t="e">
        <f t="shared" si="76"/>
        <v>#DIV/0!</v>
      </c>
      <c r="N516" s="49" t="e">
        <f t="shared" si="77"/>
        <v>#DIV/0!</v>
      </c>
      <c r="O516" s="49">
        <f t="shared" si="78"/>
        <v>10</v>
      </c>
      <c r="P516" s="49" t="e">
        <f t="shared" si="79"/>
        <v>#DIV/0!</v>
      </c>
    </row>
    <row r="517" spans="1:16" ht="26.25" customHeight="1" hidden="1">
      <c r="A517" s="92"/>
      <c r="B517" s="92"/>
      <c r="C517" s="20" t="s">
        <v>133</v>
      </c>
      <c r="D517" s="44" t="s">
        <v>134</v>
      </c>
      <c r="E517" s="49">
        <f aca="true" t="shared" si="82" ref="E517:H527">SUMIF($C$6:$C$455,$C517,E$6:E$455)</f>
        <v>5000.6</v>
      </c>
      <c r="F517" s="49">
        <f t="shared" si="82"/>
        <v>15100</v>
      </c>
      <c r="G517" s="49">
        <f t="shared" si="82"/>
        <v>4310.5</v>
      </c>
      <c r="H517" s="49">
        <f t="shared" si="82"/>
        <v>5261.3</v>
      </c>
      <c r="I517" s="49">
        <f t="shared" si="72"/>
        <v>950.8000000000002</v>
      </c>
      <c r="J517" s="49">
        <f t="shared" si="73"/>
        <v>122.05776592042687</v>
      </c>
      <c r="K517" s="49">
        <f t="shared" si="74"/>
        <v>34.8430463576159</v>
      </c>
      <c r="L517" s="49">
        <f t="shared" si="75"/>
        <v>260.6999999999998</v>
      </c>
      <c r="M517" s="49">
        <f t="shared" si="76"/>
        <v>105.21337439507259</v>
      </c>
      <c r="N517" s="49">
        <f t="shared" si="77"/>
        <v>34.8430463576159</v>
      </c>
      <c r="O517" s="49">
        <f t="shared" si="78"/>
        <v>260.6999999999998</v>
      </c>
      <c r="P517" s="49">
        <f t="shared" si="79"/>
        <v>105.21337439507259</v>
      </c>
    </row>
    <row r="518" spans="1:16" ht="62.25" hidden="1">
      <c r="A518" s="92"/>
      <c r="B518" s="92"/>
      <c r="C518" s="20" t="s">
        <v>233</v>
      </c>
      <c r="D518" s="43" t="s">
        <v>235</v>
      </c>
      <c r="E518" s="49">
        <f t="shared" si="82"/>
        <v>0</v>
      </c>
      <c r="F518" s="49">
        <f t="shared" si="82"/>
        <v>120</v>
      </c>
      <c r="G518" s="49">
        <f t="shared" si="82"/>
        <v>40</v>
      </c>
      <c r="H518" s="49">
        <f t="shared" si="82"/>
        <v>4</v>
      </c>
      <c r="I518" s="49">
        <f t="shared" si="72"/>
        <v>-36</v>
      </c>
      <c r="J518" s="49">
        <f t="shared" si="73"/>
        <v>10</v>
      </c>
      <c r="K518" s="49">
        <f t="shared" si="74"/>
        <v>3.3333333333333335</v>
      </c>
      <c r="L518" s="49">
        <f t="shared" si="75"/>
        <v>4</v>
      </c>
      <c r="M518" s="49" t="e">
        <f t="shared" si="76"/>
        <v>#DIV/0!</v>
      </c>
      <c r="N518" s="49">
        <f t="shared" si="77"/>
        <v>3.3333333333333335</v>
      </c>
      <c r="O518" s="49">
        <f t="shared" si="78"/>
        <v>4</v>
      </c>
      <c r="P518" s="49" t="e">
        <f t="shared" si="79"/>
        <v>#DIV/0!</v>
      </c>
    </row>
    <row r="519" spans="1:16" ht="30.75" hidden="1">
      <c r="A519" s="92"/>
      <c r="B519" s="92"/>
      <c r="C519" s="20" t="s">
        <v>234</v>
      </c>
      <c r="D519" s="43" t="s">
        <v>236</v>
      </c>
      <c r="E519" s="49">
        <f t="shared" si="82"/>
        <v>8184.6</v>
      </c>
      <c r="F519" s="49">
        <f t="shared" si="82"/>
        <v>980</v>
      </c>
      <c r="G519" s="49">
        <f t="shared" si="82"/>
        <v>50</v>
      </c>
      <c r="H519" s="49">
        <f t="shared" si="82"/>
        <v>1094.5</v>
      </c>
      <c r="I519" s="49">
        <f t="shared" si="72"/>
        <v>1044.5</v>
      </c>
      <c r="J519" s="49">
        <f t="shared" si="73"/>
        <v>2189</v>
      </c>
      <c r="K519" s="49">
        <f t="shared" si="74"/>
        <v>111.68367346938774</v>
      </c>
      <c r="L519" s="49">
        <f t="shared" si="75"/>
        <v>-7090.1</v>
      </c>
      <c r="M519" s="49">
        <f t="shared" si="76"/>
        <v>13.372675512547955</v>
      </c>
      <c r="N519" s="49">
        <f t="shared" si="77"/>
        <v>111.68367346938774</v>
      </c>
      <c r="O519" s="49">
        <f t="shared" si="78"/>
        <v>-7090.1</v>
      </c>
      <c r="P519" s="49">
        <f t="shared" si="79"/>
        <v>13.372675512547955</v>
      </c>
    </row>
    <row r="520" spans="1:16" ht="46.5" hidden="1">
      <c r="A520" s="92"/>
      <c r="B520" s="92"/>
      <c r="C520" s="20" t="s">
        <v>44</v>
      </c>
      <c r="D520" s="50" t="s">
        <v>45</v>
      </c>
      <c r="E520" s="49">
        <f t="shared" si="82"/>
        <v>217.9</v>
      </c>
      <c r="F520" s="49">
        <f t="shared" si="82"/>
        <v>0</v>
      </c>
      <c r="G520" s="49">
        <f t="shared" si="82"/>
        <v>0</v>
      </c>
      <c r="H520" s="49">
        <f t="shared" si="82"/>
        <v>959.8</v>
      </c>
      <c r="I520" s="49">
        <f t="shared" si="72"/>
        <v>959.8</v>
      </c>
      <c r="J520" s="49" t="e">
        <f t="shared" si="73"/>
        <v>#DIV/0!</v>
      </c>
      <c r="K520" s="49" t="e">
        <f t="shared" si="74"/>
        <v>#DIV/0!</v>
      </c>
      <c r="L520" s="49">
        <f t="shared" si="75"/>
        <v>741.9</v>
      </c>
      <c r="M520" s="49">
        <f t="shared" si="76"/>
        <v>440.47728315741165</v>
      </c>
      <c r="N520" s="49" t="e">
        <f t="shared" si="77"/>
        <v>#DIV/0!</v>
      </c>
      <c r="O520" s="49">
        <f t="shared" si="78"/>
        <v>741.9</v>
      </c>
      <c r="P520" s="49">
        <f t="shared" si="79"/>
        <v>440.47728315741165</v>
      </c>
    </row>
    <row r="521" spans="1:16" ht="62.25" hidden="1">
      <c r="A521" s="92"/>
      <c r="B521" s="92"/>
      <c r="C521" s="21" t="s">
        <v>55</v>
      </c>
      <c r="D521" s="50" t="s">
        <v>56</v>
      </c>
      <c r="E521" s="49">
        <f t="shared" si="82"/>
        <v>93</v>
      </c>
      <c r="F521" s="49">
        <f t="shared" si="82"/>
        <v>335</v>
      </c>
      <c r="G521" s="49">
        <f t="shared" si="82"/>
        <v>113</v>
      </c>
      <c r="H521" s="49">
        <f t="shared" si="82"/>
        <v>93</v>
      </c>
      <c r="I521" s="49">
        <f t="shared" si="72"/>
        <v>-20</v>
      </c>
      <c r="J521" s="49">
        <f t="shared" si="73"/>
        <v>82.30088495575221</v>
      </c>
      <c r="K521" s="49">
        <f t="shared" si="74"/>
        <v>27.761194029850746</v>
      </c>
      <c r="L521" s="49">
        <f t="shared" si="75"/>
        <v>0</v>
      </c>
      <c r="M521" s="49">
        <f t="shared" si="76"/>
        <v>100</v>
      </c>
      <c r="N521" s="49">
        <f t="shared" si="77"/>
        <v>27.761194029850746</v>
      </c>
      <c r="O521" s="49">
        <f t="shared" si="78"/>
        <v>0</v>
      </c>
      <c r="P521" s="49">
        <f t="shared" si="79"/>
        <v>100</v>
      </c>
    </row>
    <row r="522" spans="1:16" ht="29.25" customHeight="1" hidden="1">
      <c r="A522" s="92"/>
      <c r="B522" s="92"/>
      <c r="C522" s="21" t="s">
        <v>204</v>
      </c>
      <c r="D522" s="50" t="s">
        <v>205</v>
      </c>
      <c r="E522" s="66">
        <f t="shared" si="82"/>
        <v>70</v>
      </c>
      <c r="F522" s="49">
        <f t="shared" si="82"/>
        <v>0</v>
      </c>
      <c r="G522" s="49">
        <f t="shared" si="82"/>
        <v>0</v>
      </c>
      <c r="H522" s="49">
        <f t="shared" si="82"/>
        <v>0</v>
      </c>
      <c r="I522" s="49">
        <f t="shared" si="72"/>
        <v>0</v>
      </c>
      <c r="J522" s="49" t="e">
        <f t="shared" si="73"/>
        <v>#DIV/0!</v>
      </c>
      <c r="K522" s="49" t="e">
        <f t="shared" si="74"/>
        <v>#DIV/0!</v>
      </c>
      <c r="L522" s="49">
        <f t="shared" si="75"/>
        <v>-70</v>
      </c>
      <c r="M522" s="49">
        <f t="shared" si="76"/>
        <v>0</v>
      </c>
      <c r="N522" s="49" t="e">
        <f t="shared" si="77"/>
        <v>#DIV/0!</v>
      </c>
      <c r="O522" s="49">
        <f t="shared" si="78"/>
        <v>-70</v>
      </c>
      <c r="P522" s="49">
        <f t="shared" si="79"/>
        <v>0</v>
      </c>
    </row>
    <row r="523" spans="1:16" ht="33" customHeight="1" hidden="1">
      <c r="A523" s="92"/>
      <c r="B523" s="92"/>
      <c r="C523" s="20" t="s">
        <v>197</v>
      </c>
      <c r="D523" s="44" t="s">
        <v>198</v>
      </c>
      <c r="E523" s="49">
        <f t="shared" si="82"/>
        <v>144.20000000000002</v>
      </c>
      <c r="F523" s="49">
        <f t="shared" si="82"/>
        <v>2365</v>
      </c>
      <c r="G523" s="49">
        <f t="shared" si="82"/>
        <v>80</v>
      </c>
      <c r="H523" s="66">
        <f t="shared" si="82"/>
        <v>2310</v>
      </c>
      <c r="I523" s="49">
        <f t="shared" si="72"/>
        <v>2230</v>
      </c>
      <c r="J523" s="49">
        <f t="shared" si="73"/>
        <v>2887.5</v>
      </c>
      <c r="K523" s="49">
        <f t="shared" si="74"/>
        <v>97.67441860465115</v>
      </c>
      <c r="L523" s="49">
        <f t="shared" si="75"/>
        <v>2165.8</v>
      </c>
      <c r="M523" s="49">
        <f t="shared" si="76"/>
        <v>1601.9417475728155</v>
      </c>
      <c r="N523" s="49">
        <f t="shared" si="77"/>
        <v>97.67441860465115</v>
      </c>
      <c r="O523" s="49">
        <f t="shared" si="78"/>
        <v>2165.8</v>
      </c>
      <c r="P523" s="49">
        <f t="shared" si="79"/>
        <v>1601.9417475728155</v>
      </c>
    </row>
    <row r="524" spans="1:16" ht="33" customHeight="1" hidden="1">
      <c r="A524" s="92"/>
      <c r="B524" s="92"/>
      <c r="C524" s="62" t="s">
        <v>222</v>
      </c>
      <c r="D524" s="44" t="s">
        <v>223</v>
      </c>
      <c r="E524" s="49">
        <f t="shared" si="82"/>
        <v>0</v>
      </c>
      <c r="F524" s="49">
        <f t="shared" si="82"/>
        <v>1331</v>
      </c>
      <c r="G524" s="49">
        <f t="shared" si="82"/>
        <v>0</v>
      </c>
      <c r="H524" s="66">
        <f t="shared" si="82"/>
        <v>1505</v>
      </c>
      <c r="I524" s="49">
        <f t="shared" si="72"/>
        <v>1505</v>
      </c>
      <c r="J524" s="49" t="e">
        <f t="shared" si="73"/>
        <v>#DIV/0!</v>
      </c>
      <c r="K524" s="49">
        <f t="shared" si="74"/>
        <v>113.07287753568744</v>
      </c>
      <c r="L524" s="49">
        <f t="shared" si="75"/>
        <v>1505</v>
      </c>
      <c r="M524" s="49" t="e">
        <f t="shared" si="76"/>
        <v>#DIV/0!</v>
      </c>
      <c r="N524" s="49">
        <f t="shared" si="77"/>
        <v>113.07287753568744</v>
      </c>
      <c r="O524" s="49">
        <f t="shared" si="78"/>
        <v>1505</v>
      </c>
      <c r="P524" s="49" t="e">
        <f t="shared" si="79"/>
        <v>#DIV/0!</v>
      </c>
    </row>
    <row r="525" spans="1:16" ht="46.5" hidden="1">
      <c r="A525" s="92"/>
      <c r="B525" s="92"/>
      <c r="C525" s="20" t="s">
        <v>23</v>
      </c>
      <c r="D525" s="44" t="s">
        <v>24</v>
      </c>
      <c r="E525" s="49">
        <f t="shared" si="82"/>
        <v>25118.300000000003</v>
      </c>
      <c r="F525" s="49">
        <f t="shared" si="82"/>
        <v>63862.399999999994</v>
      </c>
      <c r="G525" s="49">
        <f t="shared" si="82"/>
        <v>17818.9</v>
      </c>
      <c r="H525" s="66">
        <f t="shared" si="82"/>
        <v>22525.100000000002</v>
      </c>
      <c r="I525" s="49">
        <f t="shared" si="72"/>
        <v>4706.200000000001</v>
      </c>
      <c r="J525" s="49">
        <f t="shared" si="73"/>
        <v>126.41128240239297</v>
      </c>
      <c r="K525" s="49">
        <f t="shared" si="74"/>
        <v>35.27130204940623</v>
      </c>
      <c r="L525" s="49">
        <f t="shared" si="75"/>
        <v>-2593.2000000000007</v>
      </c>
      <c r="M525" s="49">
        <f t="shared" si="76"/>
        <v>89.67605291759394</v>
      </c>
      <c r="N525" s="49">
        <f t="shared" si="77"/>
        <v>35.27130204940623</v>
      </c>
      <c r="O525" s="49">
        <f t="shared" si="78"/>
        <v>-2593.2000000000007</v>
      </c>
      <c r="P525" s="49">
        <f t="shared" si="79"/>
        <v>89.67605291759394</v>
      </c>
    </row>
    <row r="526" spans="1:16" ht="21" customHeight="1">
      <c r="A526" s="92"/>
      <c r="B526" s="92"/>
      <c r="C526" s="21" t="s">
        <v>25</v>
      </c>
      <c r="D526" s="43" t="s">
        <v>26</v>
      </c>
      <c r="E526" s="66">
        <f t="shared" si="82"/>
        <v>2671.7</v>
      </c>
      <c r="F526" s="49">
        <f t="shared" si="82"/>
        <v>0</v>
      </c>
      <c r="G526" s="49">
        <f t="shared" si="82"/>
        <v>0</v>
      </c>
      <c r="H526" s="49">
        <f t="shared" si="82"/>
        <v>-442.4</v>
      </c>
      <c r="I526" s="49">
        <f t="shared" si="72"/>
        <v>-442.4</v>
      </c>
      <c r="J526" s="49"/>
      <c r="K526" s="49"/>
      <c r="L526" s="49"/>
      <c r="M526" s="49"/>
      <c r="N526" s="49"/>
      <c r="O526" s="49">
        <f t="shared" si="78"/>
        <v>-3114.1</v>
      </c>
      <c r="P526" s="49">
        <f t="shared" si="79"/>
        <v>-16.558745368117677</v>
      </c>
    </row>
    <row r="527" spans="1:16" ht="21" customHeight="1">
      <c r="A527" s="92"/>
      <c r="B527" s="92"/>
      <c r="C527" s="21" t="s">
        <v>27</v>
      </c>
      <c r="D527" s="43" t="s">
        <v>140</v>
      </c>
      <c r="E527" s="66">
        <f t="shared" si="82"/>
        <v>20205.899999999998</v>
      </c>
      <c r="F527" s="49">
        <f t="shared" si="82"/>
        <v>29877.1</v>
      </c>
      <c r="G527" s="49">
        <f t="shared" si="82"/>
        <v>29280</v>
      </c>
      <c r="H527" s="49">
        <f t="shared" si="82"/>
        <v>15149</v>
      </c>
      <c r="I527" s="49">
        <f t="shared" si="72"/>
        <v>-14131</v>
      </c>
      <c r="J527" s="49">
        <f t="shared" si="73"/>
        <v>51.73838797814207</v>
      </c>
      <c r="K527" s="49">
        <f t="shared" si="74"/>
        <v>50.70438563314378</v>
      </c>
      <c r="L527" s="49">
        <f t="shared" si="75"/>
        <v>-5056.899999999998</v>
      </c>
      <c r="M527" s="49">
        <f t="shared" si="76"/>
        <v>74.97315140627244</v>
      </c>
      <c r="N527" s="49">
        <f t="shared" si="77"/>
        <v>50.70438563314378</v>
      </c>
      <c r="O527" s="49">
        <f t="shared" si="78"/>
        <v>-5056.899999999998</v>
      </c>
      <c r="P527" s="49">
        <f t="shared" si="79"/>
        <v>74.97315140627244</v>
      </c>
    </row>
    <row r="528" spans="1:16" s="5" customFormat="1" ht="24" customHeight="1">
      <c r="A528" s="92"/>
      <c r="B528" s="92"/>
      <c r="C528" s="23"/>
      <c r="D528" s="3" t="s">
        <v>160</v>
      </c>
      <c r="E528" s="6">
        <f>E464+E480</f>
        <v>4874212.2</v>
      </c>
      <c r="F528" s="6">
        <f>F464+F480</f>
        <v>16039602.100000001</v>
      </c>
      <c r="G528" s="6">
        <f>G464+G480</f>
        <v>4903729.199999999</v>
      </c>
      <c r="H528" s="6">
        <f>H464+H480</f>
        <v>5422685.1000000015</v>
      </c>
      <c r="I528" s="6">
        <f>H528-G528</f>
        <v>518955.90000000224</v>
      </c>
      <c r="J528" s="6">
        <f aca="true" t="shared" si="83" ref="J528:J534">H528/G528*100</f>
        <v>110.5828825131698</v>
      </c>
      <c r="K528" s="6">
        <f aca="true" t="shared" si="84" ref="K528:K534">H528/F528*100</f>
        <v>33.80810238428546</v>
      </c>
      <c r="L528" s="6">
        <f aca="true" t="shared" si="85" ref="L528:L534">H528-E528</f>
        <v>548472.9000000013</v>
      </c>
      <c r="M528" s="6">
        <f aca="true" t="shared" si="86" ref="M528:M534">H528/E528*100</f>
        <v>111.2525445650479</v>
      </c>
      <c r="N528" s="6">
        <f aca="true" t="shared" si="87" ref="N528:N534">H528/F528*100</f>
        <v>33.80810238428546</v>
      </c>
      <c r="O528" s="6">
        <f>H528-E528</f>
        <v>548472.9000000013</v>
      </c>
      <c r="P528" s="6">
        <f>H528/E528*100</f>
        <v>111.2525445650479</v>
      </c>
    </row>
    <row r="529" spans="1:16" s="5" customFormat="1" ht="36.75" customHeight="1">
      <c r="A529" s="92"/>
      <c r="B529" s="92"/>
      <c r="C529" s="23"/>
      <c r="D529" s="3" t="s">
        <v>259</v>
      </c>
      <c r="E529" s="6">
        <f>E530-E539</f>
        <v>2276927.8</v>
      </c>
      <c r="F529" s="6">
        <f>F530-F539</f>
        <v>6339635.8</v>
      </c>
      <c r="G529" s="6">
        <f>G530-G539</f>
        <v>1915062.7</v>
      </c>
      <c r="H529" s="6">
        <f>H530-H539</f>
        <v>2596494.4</v>
      </c>
      <c r="I529" s="6">
        <f>H529-G529</f>
        <v>681431.7</v>
      </c>
      <c r="J529" s="6">
        <f t="shared" si="83"/>
        <v>135.58273575063626</v>
      </c>
      <c r="K529" s="6">
        <f t="shared" si="84"/>
        <v>40.95652308607381</v>
      </c>
      <c r="L529" s="6">
        <f t="shared" si="85"/>
        <v>319566.6000000001</v>
      </c>
      <c r="M529" s="6">
        <f t="shared" si="86"/>
        <v>114.03499048147245</v>
      </c>
      <c r="N529" s="6">
        <f t="shared" si="87"/>
        <v>40.95652308607381</v>
      </c>
      <c r="O529" s="6">
        <f>H529-E529</f>
        <v>319566.6000000001</v>
      </c>
      <c r="P529" s="6">
        <f>H529/E529*100</f>
        <v>114.03499048147245</v>
      </c>
    </row>
    <row r="530" spans="1:16" s="5" customFormat="1" ht="36.75" customHeight="1">
      <c r="A530" s="92"/>
      <c r="B530" s="92"/>
      <c r="C530" s="23" t="s">
        <v>229</v>
      </c>
      <c r="D530" s="79" t="s">
        <v>260</v>
      </c>
      <c r="E530" s="80">
        <f>SUM(E531:E539)</f>
        <v>2161356.3</v>
      </c>
      <c r="F530" s="80">
        <f>SUM(F531:F539)</f>
        <v>6339635.8</v>
      </c>
      <c r="G530" s="80">
        <f>SUM(G531:G539)</f>
        <v>1915062.7</v>
      </c>
      <c r="H530" s="80">
        <f>SUM(H531:H539)</f>
        <v>2379789</v>
      </c>
      <c r="I530" s="80">
        <f>H530-G530</f>
        <v>464726.30000000005</v>
      </c>
      <c r="J530" s="80">
        <f t="shared" si="83"/>
        <v>124.26689737103646</v>
      </c>
      <c r="K530" s="80">
        <f t="shared" si="84"/>
        <v>37.53826047862245</v>
      </c>
      <c r="L530" s="80">
        <f t="shared" si="85"/>
        <v>218432.7000000002</v>
      </c>
      <c r="M530" s="80">
        <f t="shared" si="86"/>
        <v>110.10627909891582</v>
      </c>
      <c r="N530" s="80">
        <f t="shared" si="87"/>
        <v>37.53826047862245</v>
      </c>
      <c r="O530" s="80">
        <f>H530-E530</f>
        <v>218432.7000000002</v>
      </c>
      <c r="P530" s="80">
        <f>H530/E530*100</f>
        <v>110.10627909891582</v>
      </c>
    </row>
    <row r="531" spans="1:16" ht="30.75">
      <c r="A531" s="92"/>
      <c r="B531" s="92"/>
      <c r="C531" s="21" t="s">
        <v>46</v>
      </c>
      <c r="D531" s="43" t="s">
        <v>47</v>
      </c>
      <c r="E531" s="49">
        <f aca="true" t="shared" si="88" ref="E531:H539">SUMIF($C$6:$C$447,$C531,E$6:E$447)</f>
        <v>100357.2</v>
      </c>
      <c r="F531" s="49">
        <f t="shared" si="88"/>
        <v>213355.7</v>
      </c>
      <c r="G531" s="49">
        <f t="shared" si="88"/>
        <v>71118.6</v>
      </c>
      <c r="H531" s="49">
        <f t="shared" si="88"/>
        <v>53338.9</v>
      </c>
      <c r="I531" s="49">
        <f>H531-G531</f>
        <v>-17779.700000000004</v>
      </c>
      <c r="J531" s="49">
        <f t="shared" si="83"/>
        <v>74.999929694904</v>
      </c>
      <c r="K531" s="49">
        <f t="shared" si="84"/>
        <v>24.99998828247851</v>
      </c>
      <c r="L531" s="49">
        <f t="shared" si="85"/>
        <v>-47018.299999999996</v>
      </c>
      <c r="M531" s="49">
        <f t="shared" si="86"/>
        <v>53.149051587728636</v>
      </c>
      <c r="N531" s="49">
        <f t="shared" si="87"/>
        <v>24.99998828247851</v>
      </c>
      <c r="O531" s="49">
        <f>H531-E531</f>
        <v>-47018.299999999996</v>
      </c>
      <c r="P531" s="49">
        <f>H531/E531*100</f>
        <v>53.149051587728636</v>
      </c>
    </row>
    <row r="532" spans="1:16" ht="21" customHeight="1">
      <c r="A532" s="92"/>
      <c r="B532" s="92"/>
      <c r="C532" s="21" t="s">
        <v>30</v>
      </c>
      <c r="D532" s="43" t="s">
        <v>174</v>
      </c>
      <c r="E532" s="49">
        <f t="shared" si="88"/>
        <v>260197.90000000002</v>
      </c>
      <c r="F532" s="66">
        <f t="shared" si="88"/>
        <v>898576.5000000001</v>
      </c>
      <c r="G532" s="66">
        <f t="shared" si="88"/>
        <v>20008.899999999998</v>
      </c>
      <c r="H532" s="66">
        <f t="shared" si="88"/>
        <v>29905.7</v>
      </c>
      <c r="I532" s="49">
        <f aca="true" t="shared" si="89" ref="I532:I539">H532-G532</f>
        <v>9896.800000000003</v>
      </c>
      <c r="J532" s="49">
        <f t="shared" si="83"/>
        <v>149.46198941471047</v>
      </c>
      <c r="K532" s="49">
        <f t="shared" si="84"/>
        <v>3.3281195312808647</v>
      </c>
      <c r="L532" s="49">
        <f t="shared" si="85"/>
        <v>-230292.2</v>
      </c>
      <c r="M532" s="49">
        <f t="shared" si="86"/>
        <v>11.493444028564411</v>
      </c>
      <c r="N532" s="49">
        <f t="shared" si="87"/>
        <v>3.3281195312808647</v>
      </c>
      <c r="O532" s="49">
        <f aca="true" t="shared" si="90" ref="O532:O539">H532-E532</f>
        <v>-230292.2</v>
      </c>
      <c r="P532" s="49">
        <f aca="true" t="shared" si="91" ref="P532:P539">H532/E532*100</f>
        <v>11.493444028564411</v>
      </c>
    </row>
    <row r="533" spans="1:16" ht="21" customHeight="1">
      <c r="A533" s="92"/>
      <c r="B533" s="92"/>
      <c r="C533" s="21" t="s">
        <v>32</v>
      </c>
      <c r="D533" s="43" t="s">
        <v>78</v>
      </c>
      <c r="E533" s="49">
        <f t="shared" si="88"/>
        <v>1832385.9</v>
      </c>
      <c r="F533" s="66">
        <f t="shared" si="88"/>
        <v>4970032.399999999</v>
      </c>
      <c r="G533" s="66">
        <f t="shared" si="88"/>
        <v>1820251.9</v>
      </c>
      <c r="H533" s="49">
        <f t="shared" si="88"/>
        <v>2381444.3</v>
      </c>
      <c r="I533" s="49">
        <f t="shared" si="89"/>
        <v>561192.3999999999</v>
      </c>
      <c r="J533" s="49">
        <f t="shared" si="83"/>
        <v>130.83048011102198</v>
      </c>
      <c r="K533" s="49">
        <f t="shared" si="84"/>
        <v>47.91607193546666</v>
      </c>
      <c r="L533" s="49">
        <f t="shared" si="85"/>
        <v>549058.3999999999</v>
      </c>
      <c r="M533" s="49">
        <f t="shared" si="86"/>
        <v>129.96412491495377</v>
      </c>
      <c r="N533" s="49">
        <f t="shared" si="87"/>
        <v>47.91607193546666</v>
      </c>
      <c r="O533" s="49">
        <f t="shared" si="90"/>
        <v>549058.3999999999</v>
      </c>
      <c r="P533" s="49">
        <f t="shared" si="91"/>
        <v>129.96412491495377</v>
      </c>
    </row>
    <row r="534" spans="1:16" ht="21" customHeight="1">
      <c r="A534" s="92"/>
      <c r="B534" s="92"/>
      <c r="C534" s="21" t="s">
        <v>49</v>
      </c>
      <c r="D534" s="44" t="s">
        <v>50</v>
      </c>
      <c r="E534" s="49">
        <f t="shared" si="88"/>
        <v>11297.5</v>
      </c>
      <c r="F534" s="66">
        <f t="shared" si="88"/>
        <v>257671.2</v>
      </c>
      <c r="G534" s="66">
        <f t="shared" si="88"/>
        <v>3683.2999999999997</v>
      </c>
      <c r="H534" s="66">
        <f t="shared" si="88"/>
        <v>9618.699999999999</v>
      </c>
      <c r="I534" s="49">
        <f t="shared" si="89"/>
        <v>5935.4</v>
      </c>
      <c r="J534" s="49">
        <f t="shared" si="83"/>
        <v>261.14353976054076</v>
      </c>
      <c r="K534" s="49">
        <f t="shared" si="84"/>
        <v>3.7329356171741344</v>
      </c>
      <c r="L534" s="49">
        <f t="shared" si="85"/>
        <v>-1678.800000000001</v>
      </c>
      <c r="M534" s="49">
        <f t="shared" si="86"/>
        <v>85.14007523788449</v>
      </c>
      <c r="N534" s="49">
        <f t="shared" si="87"/>
        <v>3.7329356171741344</v>
      </c>
      <c r="O534" s="49">
        <f t="shared" si="90"/>
        <v>-1678.800000000001</v>
      </c>
      <c r="P534" s="49">
        <f t="shared" si="91"/>
        <v>85.14007523788449</v>
      </c>
    </row>
    <row r="535" spans="1:16" ht="31.5" customHeight="1" hidden="1">
      <c r="A535" s="92"/>
      <c r="B535" s="92"/>
      <c r="C535" s="21" t="s">
        <v>175</v>
      </c>
      <c r="D535" s="42" t="s">
        <v>176</v>
      </c>
      <c r="E535" s="49">
        <f t="shared" si="88"/>
        <v>0</v>
      </c>
      <c r="F535" s="49">
        <f t="shared" si="88"/>
        <v>0</v>
      </c>
      <c r="G535" s="49">
        <f t="shared" si="88"/>
        <v>0</v>
      </c>
      <c r="H535" s="49">
        <f t="shared" si="88"/>
        <v>0</v>
      </c>
      <c r="I535" s="49">
        <f t="shared" si="89"/>
        <v>0</v>
      </c>
      <c r="J535" s="49"/>
      <c r="K535" s="49"/>
      <c r="L535" s="49"/>
      <c r="M535" s="49"/>
      <c r="N535" s="49"/>
      <c r="O535" s="49">
        <f t="shared" si="90"/>
        <v>0</v>
      </c>
      <c r="P535" s="49"/>
    </row>
    <row r="536" spans="1:16" ht="15.75" customHeight="1" hidden="1">
      <c r="A536" s="92"/>
      <c r="B536" s="92"/>
      <c r="C536" s="21" t="s">
        <v>58</v>
      </c>
      <c r="D536" s="43" t="s">
        <v>59</v>
      </c>
      <c r="E536" s="49">
        <f t="shared" si="88"/>
        <v>0</v>
      </c>
      <c r="F536" s="49">
        <f t="shared" si="88"/>
        <v>0</v>
      </c>
      <c r="G536" s="49">
        <f t="shared" si="88"/>
        <v>0</v>
      </c>
      <c r="H536" s="49">
        <f t="shared" si="88"/>
        <v>0</v>
      </c>
      <c r="I536" s="49">
        <f t="shared" si="89"/>
        <v>0</v>
      </c>
      <c r="J536" s="49"/>
      <c r="K536" s="49"/>
      <c r="L536" s="49"/>
      <c r="M536" s="49"/>
      <c r="N536" s="49"/>
      <c r="O536" s="49">
        <f t="shared" si="90"/>
        <v>0</v>
      </c>
      <c r="P536" s="49"/>
    </row>
    <row r="537" spans="1:16" ht="35.25" customHeight="1">
      <c r="A537" s="92"/>
      <c r="B537" s="92"/>
      <c r="C537" s="21" t="s">
        <v>194</v>
      </c>
      <c r="D537" s="42" t="s">
        <v>195</v>
      </c>
      <c r="E537" s="49">
        <f t="shared" si="88"/>
        <v>8</v>
      </c>
      <c r="F537" s="49">
        <f t="shared" si="88"/>
        <v>0</v>
      </c>
      <c r="G537" s="49">
        <f t="shared" si="88"/>
        <v>0</v>
      </c>
      <c r="H537" s="49">
        <f t="shared" si="88"/>
        <v>71901</v>
      </c>
      <c r="I537" s="49">
        <f t="shared" si="89"/>
        <v>71901</v>
      </c>
      <c r="J537" s="49"/>
      <c r="K537" s="49"/>
      <c r="L537" s="49"/>
      <c r="M537" s="49"/>
      <c r="N537" s="49"/>
      <c r="O537" s="49">
        <f t="shared" si="90"/>
        <v>71893</v>
      </c>
      <c r="P537" s="49">
        <f t="shared" si="91"/>
        <v>898762.5</v>
      </c>
    </row>
    <row r="538" spans="1:16" ht="35.25" customHeight="1">
      <c r="A538" s="92"/>
      <c r="B538" s="92"/>
      <c r="C538" s="21" t="s">
        <v>193</v>
      </c>
      <c r="D538" s="42" t="s">
        <v>196</v>
      </c>
      <c r="E538" s="49">
        <f t="shared" si="88"/>
        <v>72681.3</v>
      </c>
      <c r="F538" s="49">
        <f t="shared" si="88"/>
        <v>0</v>
      </c>
      <c r="G538" s="49">
        <f t="shared" si="88"/>
        <v>0</v>
      </c>
      <c r="H538" s="49">
        <f t="shared" si="88"/>
        <v>50285.8</v>
      </c>
      <c r="I538" s="49">
        <f t="shared" si="89"/>
        <v>50285.8</v>
      </c>
      <c r="J538" s="49"/>
      <c r="K538" s="49"/>
      <c r="L538" s="49"/>
      <c r="M538" s="49"/>
      <c r="N538" s="49"/>
      <c r="O538" s="49">
        <f t="shared" si="90"/>
        <v>-22395.5</v>
      </c>
      <c r="P538" s="49">
        <f t="shared" si="91"/>
        <v>69.18670964883677</v>
      </c>
    </row>
    <row r="539" spans="1:16" ht="21" customHeight="1">
      <c r="A539" s="92"/>
      <c r="B539" s="92"/>
      <c r="C539" s="21" t="s">
        <v>34</v>
      </c>
      <c r="D539" s="43" t="s">
        <v>29</v>
      </c>
      <c r="E539" s="66">
        <f t="shared" si="88"/>
        <v>-115571.5</v>
      </c>
      <c r="F539" s="49">
        <f t="shared" si="88"/>
        <v>0</v>
      </c>
      <c r="G539" s="49">
        <f t="shared" si="88"/>
        <v>0</v>
      </c>
      <c r="H539" s="66">
        <f t="shared" si="88"/>
        <v>-216705.4</v>
      </c>
      <c r="I539" s="49">
        <f t="shared" si="89"/>
        <v>-216705.4</v>
      </c>
      <c r="J539" s="49"/>
      <c r="K539" s="49"/>
      <c r="L539" s="49"/>
      <c r="M539" s="49"/>
      <c r="N539" s="49"/>
      <c r="O539" s="49">
        <f t="shared" si="90"/>
        <v>-101133.9</v>
      </c>
      <c r="P539" s="49">
        <f t="shared" si="91"/>
        <v>187.50764678142968</v>
      </c>
    </row>
    <row r="540" spans="1:16" s="5" customFormat="1" ht="24" customHeight="1">
      <c r="A540" s="92"/>
      <c r="B540" s="92"/>
      <c r="C540" s="22"/>
      <c r="D540" s="8" t="s">
        <v>261</v>
      </c>
      <c r="E540" s="6">
        <f>E541-E539</f>
        <v>7151140</v>
      </c>
      <c r="F540" s="6">
        <f>F541-F539</f>
        <v>22379237.900000002</v>
      </c>
      <c r="G540" s="6">
        <f>G541-G539</f>
        <v>6818791.899999999</v>
      </c>
      <c r="H540" s="6">
        <f>H541-H539</f>
        <v>8019179.500000002</v>
      </c>
      <c r="I540" s="6">
        <f>H540-G540</f>
        <v>1200387.6000000024</v>
      </c>
      <c r="J540" s="6">
        <f>H540/G540*100</f>
        <v>117.60410960774448</v>
      </c>
      <c r="K540" s="6">
        <f>H540/F540*100</f>
        <v>35.833121466571484</v>
      </c>
      <c r="L540" s="6">
        <f>H540-E540</f>
        <v>868039.5000000019</v>
      </c>
      <c r="M540" s="6">
        <f>H540/E540*100</f>
        <v>112.1384772218136</v>
      </c>
      <c r="N540" s="6">
        <f>H540/F540*100</f>
        <v>35.833121466571484</v>
      </c>
      <c r="O540" s="6">
        <f>H540-E540</f>
        <v>868039.5000000019</v>
      </c>
      <c r="P540" s="6">
        <f>H540/E540*100</f>
        <v>112.1384772218136</v>
      </c>
    </row>
    <row r="541" spans="1:16" s="5" customFormat="1" ht="24" customHeight="1">
      <c r="A541" s="91"/>
      <c r="B541" s="91"/>
      <c r="C541" s="22"/>
      <c r="D541" s="81" t="s">
        <v>180</v>
      </c>
      <c r="E541" s="80">
        <f>E528+E530</f>
        <v>7035568.5</v>
      </c>
      <c r="F541" s="80">
        <f>F528+F530</f>
        <v>22379237.900000002</v>
      </c>
      <c r="G541" s="80">
        <f>G528+G530</f>
        <v>6818791.899999999</v>
      </c>
      <c r="H541" s="80">
        <f>H528+H530</f>
        <v>7802474.1000000015</v>
      </c>
      <c r="I541" s="80">
        <f>H541-G541</f>
        <v>983682.200000002</v>
      </c>
      <c r="J541" s="80">
        <f>H541/G541*100</f>
        <v>114.42604810978322</v>
      </c>
      <c r="K541" s="80">
        <f>H541/F541*100</f>
        <v>34.8647891177742</v>
      </c>
      <c r="L541" s="80">
        <f>H541-E541</f>
        <v>766905.6000000015</v>
      </c>
      <c r="M541" s="80">
        <f>H541/E541*100</f>
        <v>110.90040698203707</v>
      </c>
      <c r="N541" s="80">
        <f>H541/F541*100</f>
        <v>34.8647891177742</v>
      </c>
      <c r="O541" s="80">
        <f>H541-E541</f>
        <v>766905.6000000015</v>
      </c>
      <c r="P541" s="80">
        <f>H541/E541*100</f>
        <v>110.90040698203707</v>
      </c>
    </row>
    <row r="542" spans="1:16" s="5" customFormat="1" ht="36" customHeight="1">
      <c r="A542" s="12"/>
      <c r="B542" s="12"/>
      <c r="C542" s="23"/>
      <c r="D542" s="3" t="s">
        <v>162</v>
      </c>
      <c r="E542" s="9">
        <f>E543</f>
        <v>2600</v>
      </c>
      <c r="F542" s="9">
        <f>F543</f>
        <v>58500</v>
      </c>
      <c r="G542" s="9">
        <f>G543</f>
        <v>0</v>
      </c>
      <c r="H542" s="9">
        <f>H543</f>
        <v>58500</v>
      </c>
      <c r="I542" s="9">
        <f>H542-G542</f>
        <v>58500</v>
      </c>
      <c r="J542" s="6"/>
      <c r="K542" s="6">
        <f>H542/F542*100</f>
        <v>100</v>
      </c>
      <c r="L542" s="6">
        <f>H542-E542</f>
        <v>55900</v>
      </c>
      <c r="M542" s="6">
        <f>H542/E542*100</f>
        <v>2250</v>
      </c>
      <c r="N542" s="6">
        <f>H542/F542*100</f>
        <v>100</v>
      </c>
      <c r="O542" s="6">
        <f>H542-E542</f>
        <v>55900</v>
      </c>
      <c r="P542" s="6">
        <f>H542/E542*100</f>
        <v>2250</v>
      </c>
    </row>
    <row r="543" spans="1:16" ht="34.5" customHeight="1">
      <c r="A543" s="7"/>
      <c r="B543" s="7"/>
      <c r="C543" s="20" t="s">
        <v>163</v>
      </c>
      <c r="D543" s="44" t="s">
        <v>164</v>
      </c>
      <c r="E543" s="49">
        <f>SUMIF($C$6:$C$455,$C543,E$6:E$455)</f>
        <v>2600</v>
      </c>
      <c r="F543" s="49">
        <f>SUMIF($C$6:$C$455,$C543,F$6:F$455)</f>
        <v>58500</v>
      </c>
      <c r="G543" s="51">
        <f>G455</f>
        <v>0</v>
      </c>
      <c r="H543" s="49">
        <f>SUMIF($C$6:$C$455,$C543,H$6:H$455)</f>
        <v>58500</v>
      </c>
      <c r="I543" s="49">
        <f>H543-G543</f>
        <v>58500</v>
      </c>
      <c r="J543" s="66"/>
      <c r="K543" s="49">
        <f>H543/F543*100</f>
        <v>100</v>
      </c>
      <c r="L543" s="49">
        <f>H543-E543</f>
        <v>55900</v>
      </c>
      <c r="M543" s="49">
        <f>H543/E543*100</f>
        <v>2250</v>
      </c>
      <c r="N543" s="49">
        <f>H543/F543*100</f>
        <v>100</v>
      </c>
      <c r="O543" s="49">
        <f>H543-E543</f>
        <v>55900</v>
      </c>
      <c r="P543" s="49">
        <f>H543/E543*100</f>
        <v>2250</v>
      </c>
    </row>
    <row r="544" spans="1:11" ht="15">
      <c r="A544" s="10"/>
      <c r="B544" s="10"/>
      <c r="C544" s="27"/>
      <c r="D544" s="2"/>
      <c r="E544" s="13"/>
      <c r="F544" s="13"/>
      <c r="G544" s="13"/>
      <c r="H544" s="53"/>
      <c r="I544" s="55"/>
      <c r="J544" s="39"/>
      <c r="K544" s="39"/>
    </row>
    <row r="545" spans="1:11" ht="15" hidden="1">
      <c r="A545" s="10" t="s">
        <v>212</v>
      </c>
      <c r="B545" s="10"/>
      <c r="C545" s="27"/>
      <c r="D545" s="2"/>
      <c r="E545" s="13">
        <f>E453-E541</f>
        <v>0</v>
      </c>
      <c r="F545" s="13">
        <f>F453-F541</f>
        <v>0</v>
      </c>
      <c r="G545" s="13">
        <f>G453-G541</f>
        <v>0</v>
      </c>
      <c r="H545" s="13">
        <f>H453-H541</f>
        <v>0</v>
      </c>
      <c r="I545" s="13">
        <f>I453-I541</f>
        <v>-2.7939677238464355E-09</v>
      </c>
      <c r="J545" s="39"/>
      <c r="K545" s="39"/>
    </row>
    <row r="546" spans="1:11" ht="15">
      <c r="A546" s="10"/>
      <c r="B546" s="10"/>
      <c r="C546" s="27"/>
      <c r="D546" s="2"/>
      <c r="E546" s="13"/>
      <c r="F546" s="13"/>
      <c r="G546" s="13"/>
      <c r="H546" s="53"/>
      <c r="I546" s="55"/>
      <c r="J546" s="39"/>
      <c r="K546" s="39"/>
    </row>
    <row r="547" spans="1:9" ht="15">
      <c r="A547" s="14"/>
      <c r="B547" s="15"/>
      <c r="C547" s="28"/>
      <c r="D547" s="56"/>
      <c r="E547" s="57"/>
      <c r="F547" s="57"/>
      <c r="G547" s="57"/>
      <c r="H547" s="57"/>
      <c r="I547" s="58"/>
    </row>
    <row r="548" spans="1:9" ht="15">
      <c r="A548" s="14"/>
      <c r="B548" s="15"/>
      <c r="C548" s="28"/>
      <c r="D548" s="56"/>
      <c r="E548" s="57"/>
      <c r="F548" s="57"/>
      <c r="G548" s="57"/>
      <c r="H548" s="57"/>
      <c r="I548" s="58"/>
    </row>
    <row r="549" spans="1:9" ht="15">
      <c r="A549" s="14"/>
      <c r="B549" s="15"/>
      <c r="C549" s="28"/>
      <c r="D549" s="56"/>
      <c r="E549" s="57"/>
      <c r="F549" s="57"/>
      <c r="G549" s="57"/>
      <c r="H549" s="57"/>
      <c r="I549" s="58"/>
    </row>
    <row r="550" spans="1:9" ht="15">
      <c r="A550" s="14"/>
      <c r="B550" s="15"/>
      <c r="C550" s="28"/>
      <c r="D550" s="56"/>
      <c r="E550" s="57"/>
      <c r="F550" s="57"/>
      <c r="G550" s="57"/>
      <c r="H550" s="57"/>
      <c r="I550" s="58"/>
    </row>
    <row r="551" spans="1:9" ht="15">
      <c r="A551" s="14"/>
      <c r="B551" s="15"/>
      <c r="C551" s="28"/>
      <c r="D551" s="56"/>
      <c r="E551" s="57"/>
      <c r="F551" s="57"/>
      <c r="G551" s="57"/>
      <c r="H551" s="57"/>
      <c r="I551" s="58"/>
    </row>
    <row r="552" spans="1:8" ht="15">
      <c r="A552" s="16"/>
      <c r="B552" s="15"/>
      <c r="C552" s="28"/>
      <c r="D552" s="56"/>
      <c r="E552" s="57"/>
      <c r="F552" s="57"/>
      <c r="G552" s="57"/>
      <c r="H552" s="57"/>
    </row>
    <row r="553" spans="1:8" ht="15">
      <c r="A553" s="16"/>
      <c r="B553" s="15"/>
      <c r="C553" s="28"/>
      <c r="D553" s="56"/>
      <c r="E553" s="57"/>
      <c r="F553" s="57"/>
      <c r="G553" s="57"/>
      <c r="H553" s="57"/>
    </row>
    <row r="554" spans="1:8" ht="15">
      <c r="A554" s="16"/>
      <c r="B554" s="15"/>
      <c r="C554" s="28"/>
      <c r="D554" s="56"/>
      <c r="E554" s="57"/>
      <c r="F554" s="57"/>
      <c r="G554" s="57"/>
      <c r="H554" s="57"/>
    </row>
    <row r="555" spans="1:8" ht="15">
      <c r="A555" s="16"/>
      <c r="B555" s="15"/>
      <c r="C555" s="28"/>
      <c r="D555" s="56"/>
      <c r="E555" s="57"/>
      <c r="F555" s="57"/>
      <c r="G555" s="57"/>
      <c r="H555" s="57"/>
    </row>
    <row r="556" spans="1:8" ht="15">
      <c r="A556" s="16"/>
      <c r="B556" s="15"/>
      <c r="C556" s="28"/>
      <c r="D556" s="56"/>
      <c r="E556" s="57"/>
      <c r="F556" s="57"/>
      <c r="G556" s="57"/>
      <c r="H556" s="57"/>
    </row>
    <row r="557" spans="1:8" ht="15">
      <c r="A557" s="16"/>
      <c r="B557" s="15"/>
      <c r="C557" s="28"/>
      <c r="D557" s="56"/>
      <c r="E557" s="57"/>
      <c r="F557" s="57"/>
      <c r="G557" s="57"/>
      <c r="H557" s="57"/>
    </row>
    <row r="558" spans="1:8" ht="15">
      <c r="A558" s="16"/>
      <c r="B558" s="15"/>
      <c r="C558" s="28"/>
      <c r="D558" s="56"/>
      <c r="E558" s="57"/>
      <c r="F558" s="57"/>
      <c r="G558" s="57"/>
      <c r="H558" s="57"/>
    </row>
    <row r="559" spans="1:8" ht="15">
      <c r="A559" s="16"/>
      <c r="B559" s="15"/>
      <c r="C559" s="28"/>
      <c r="D559" s="56"/>
      <c r="E559" s="57"/>
      <c r="F559" s="57"/>
      <c r="G559" s="57"/>
      <c r="H559" s="57"/>
    </row>
    <row r="560" spans="1:8" ht="15">
      <c r="A560" s="16"/>
      <c r="B560" s="15"/>
      <c r="C560" s="28"/>
      <c r="D560" s="56"/>
      <c r="E560" s="57"/>
      <c r="F560" s="57"/>
      <c r="G560" s="57"/>
      <c r="H560" s="57"/>
    </row>
    <row r="561" spans="1:8" ht="15">
      <c r="A561" s="16"/>
      <c r="B561" s="15"/>
      <c r="C561" s="28"/>
      <c r="D561" s="56"/>
      <c r="E561" s="57"/>
      <c r="F561" s="57"/>
      <c r="G561" s="57"/>
      <c r="H561" s="57"/>
    </row>
    <row r="562" spans="1:8" ht="15">
      <c r="A562" s="16"/>
      <c r="B562" s="15"/>
      <c r="C562" s="28"/>
      <c r="D562" s="56"/>
      <c r="E562" s="57"/>
      <c r="F562" s="57"/>
      <c r="G562" s="57"/>
      <c r="H562" s="57"/>
    </row>
    <row r="563" spans="1:8" ht="15">
      <c r="A563" s="16"/>
      <c r="B563" s="15"/>
      <c r="C563" s="28"/>
      <c r="D563" s="56"/>
      <c r="E563" s="57"/>
      <c r="F563" s="57"/>
      <c r="G563" s="57"/>
      <c r="H563" s="57"/>
    </row>
    <row r="564" spans="1:8" ht="15">
      <c r="A564" s="16"/>
      <c r="B564" s="15"/>
      <c r="C564" s="28"/>
      <c r="D564" s="56"/>
      <c r="E564" s="57"/>
      <c r="F564" s="57"/>
      <c r="G564" s="57"/>
      <c r="H564" s="57"/>
    </row>
    <row r="565" spans="1:8" ht="15">
      <c r="A565" s="16"/>
      <c r="B565" s="15"/>
      <c r="C565" s="28"/>
      <c r="D565" s="56"/>
      <c r="E565" s="57"/>
      <c r="F565" s="57"/>
      <c r="G565" s="57"/>
      <c r="H565" s="57"/>
    </row>
    <row r="566" spans="1:8" ht="15">
      <c r="A566" s="16"/>
      <c r="B566" s="15"/>
      <c r="C566" s="28"/>
      <c r="D566" s="56"/>
      <c r="E566" s="57"/>
      <c r="F566" s="57"/>
      <c r="G566" s="57"/>
      <c r="H566" s="57"/>
    </row>
    <row r="567" spans="1:8" ht="15">
      <c r="A567" s="16"/>
      <c r="B567" s="15"/>
      <c r="C567" s="28"/>
      <c r="D567" s="56"/>
      <c r="E567" s="57"/>
      <c r="F567" s="57"/>
      <c r="G567" s="57"/>
      <c r="H567" s="57"/>
    </row>
    <row r="568" spans="1:8" ht="15">
      <c r="A568" s="16"/>
      <c r="B568" s="15"/>
      <c r="C568" s="28"/>
      <c r="D568" s="56"/>
      <c r="E568" s="57"/>
      <c r="F568" s="57"/>
      <c r="G568" s="57"/>
      <c r="H568" s="57"/>
    </row>
    <row r="569" spans="1:8" ht="15">
      <c r="A569" s="16"/>
      <c r="B569" s="15"/>
      <c r="C569" s="28"/>
      <c r="D569" s="56"/>
      <c r="E569" s="57"/>
      <c r="F569" s="57"/>
      <c r="G569" s="57"/>
      <c r="H569" s="57"/>
    </row>
    <row r="570" spans="1:8" ht="15">
      <c r="A570" s="16"/>
      <c r="B570" s="15"/>
      <c r="C570" s="28"/>
      <c r="D570" s="56"/>
      <c r="E570" s="57"/>
      <c r="F570" s="57"/>
      <c r="G570" s="57"/>
      <c r="H570" s="57"/>
    </row>
    <row r="571" spans="1:8" ht="15">
      <c r="A571" s="16"/>
      <c r="B571" s="15"/>
      <c r="C571" s="28"/>
      <c r="D571" s="56"/>
      <c r="E571" s="57"/>
      <c r="F571" s="57"/>
      <c r="G571" s="57"/>
      <c r="H571" s="57"/>
    </row>
    <row r="572" spans="1:8" ht="15">
      <c r="A572" s="16"/>
      <c r="B572" s="15"/>
      <c r="C572" s="28"/>
      <c r="D572" s="56"/>
      <c r="E572" s="57"/>
      <c r="F572" s="57"/>
      <c r="G572" s="57"/>
      <c r="H572" s="57"/>
    </row>
    <row r="573" spans="1:8" ht="15">
      <c r="A573" s="16"/>
      <c r="B573" s="15"/>
      <c r="C573" s="28"/>
      <c r="D573" s="56"/>
      <c r="E573" s="57"/>
      <c r="F573" s="57"/>
      <c r="G573" s="57"/>
      <c r="H573" s="57"/>
    </row>
    <row r="574" spans="1:8" ht="15">
      <c r="A574" s="16"/>
      <c r="B574" s="15"/>
      <c r="C574" s="28"/>
      <c r="D574" s="56"/>
      <c r="E574" s="57"/>
      <c r="F574" s="57"/>
      <c r="G574" s="57"/>
      <c r="H574" s="57"/>
    </row>
    <row r="575" spans="1:8" ht="15">
      <c r="A575" s="16"/>
      <c r="B575" s="15"/>
      <c r="C575" s="28"/>
      <c r="D575" s="56"/>
      <c r="E575" s="57"/>
      <c r="F575" s="57"/>
      <c r="G575" s="57"/>
      <c r="H575" s="57"/>
    </row>
    <row r="576" spans="2:8" ht="15">
      <c r="B576" s="59"/>
      <c r="C576" s="28"/>
      <c r="D576" s="56"/>
      <c r="E576" s="57"/>
      <c r="F576" s="57"/>
      <c r="G576" s="57"/>
      <c r="H576" s="57"/>
    </row>
    <row r="577" spans="2:8" ht="15">
      <c r="B577" s="59"/>
      <c r="C577" s="28"/>
      <c r="D577" s="56"/>
      <c r="E577" s="57"/>
      <c r="F577" s="57"/>
      <c r="G577" s="57"/>
      <c r="H577" s="57"/>
    </row>
    <row r="578" spans="1:8" ht="15">
      <c r="A578" s="31"/>
      <c r="B578" s="59"/>
      <c r="C578" s="28"/>
      <c r="D578" s="56"/>
      <c r="E578" s="57"/>
      <c r="F578" s="57"/>
      <c r="G578" s="57"/>
      <c r="H578" s="57"/>
    </row>
    <row r="579" spans="1:8" ht="15">
      <c r="A579" s="31"/>
      <c r="B579" s="59"/>
      <c r="C579" s="28"/>
      <c r="D579" s="56"/>
      <c r="E579" s="57"/>
      <c r="F579" s="57"/>
      <c r="G579" s="57"/>
      <c r="H579" s="57"/>
    </row>
    <row r="580" spans="1:8" ht="15">
      <c r="A580" s="31"/>
      <c r="B580" s="59"/>
      <c r="C580" s="28"/>
      <c r="D580" s="56"/>
      <c r="E580" s="57"/>
      <c r="F580" s="57"/>
      <c r="G580" s="57"/>
      <c r="H580" s="57"/>
    </row>
    <row r="581" spans="1:8" ht="15">
      <c r="A581" s="31"/>
      <c r="B581" s="59"/>
      <c r="C581" s="28"/>
      <c r="D581" s="56"/>
      <c r="E581" s="57"/>
      <c r="F581" s="57"/>
      <c r="G581" s="57"/>
      <c r="H581" s="57"/>
    </row>
    <row r="582" spans="1:8" ht="15">
      <c r="A582" s="31"/>
      <c r="B582" s="59"/>
      <c r="C582" s="28"/>
      <c r="D582" s="56"/>
      <c r="E582" s="57"/>
      <c r="F582" s="57"/>
      <c r="G582" s="57"/>
      <c r="H582" s="57"/>
    </row>
    <row r="583" spans="1:8" ht="15">
      <c r="A583" s="31"/>
      <c r="B583" s="59"/>
      <c r="C583" s="28"/>
      <c r="D583" s="56"/>
      <c r="E583" s="57"/>
      <c r="F583" s="57"/>
      <c r="G583" s="57"/>
      <c r="H583" s="57"/>
    </row>
    <row r="584" spans="1:8" ht="15">
      <c r="A584" s="31"/>
      <c r="B584" s="59"/>
      <c r="C584" s="28"/>
      <c r="D584" s="56"/>
      <c r="E584" s="57"/>
      <c r="F584" s="57"/>
      <c r="G584" s="57"/>
      <c r="H584" s="57"/>
    </row>
    <row r="585" spans="1:8" ht="15">
      <c r="A585" s="31"/>
      <c r="B585" s="59"/>
      <c r="C585" s="28"/>
      <c r="D585" s="56"/>
      <c r="E585" s="57"/>
      <c r="F585" s="57"/>
      <c r="G585" s="57"/>
      <c r="H585" s="57"/>
    </row>
    <row r="586" spans="1:8" ht="15">
      <c r="A586" s="31"/>
      <c r="B586" s="59"/>
      <c r="C586" s="28"/>
      <c r="D586" s="56"/>
      <c r="E586" s="57"/>
      <c r="F586" s="57"/>
      <c r="G586" s="57"/>
      <c r="H586" s="57"/>
    </row>
    <row r="587" spans="1:8" ht="15">
      <c r="A587" s="31"/>
      <c r="B587" s="59"/>
      <c r="C587" s="28"/>
      <c r="D587" s="56"/>
      <c r="E587" s="57"/>
      <c r="F587" s="57"/>
      <c r="G587" s="57"/>
      <c r="H587" s="57"/>
    </row>
    <row r="588" spans="1:8" ht="15">
      <c r="A588" s="31"/>
      <c r="B588" s="59"/>
      <c r="C588" s="28"/>
      <c r="D588" s="56"/>
      <c r="E588" s="57"/>
      <c r="F588" s="57"/>
      <c r="G588" s="57"/>
      <c r="H588" s="57"/>
    </row>
    <row r="589" spans="1:8" ht="15">
      <c r="A589" s="31"/>
      <c r="B589" s="59"/>
      <c r="C589" s="28"/>
      <c r="D589" s="56"/>
      <c r="E589" s="57"/>
      <c r="F589" s="57"/>
      <c r="G589" s="57"/>
      <c r="H589" s="57"/>
    </row>
    <row r="590" spans="1:8" ht="15">
      <c r="A590" s="31"/>
      <c r="B590" s="59"/>
      <c r="C590" s="28"/>
      <c r="D590" s="56"/>
      <c r="E590" s="57"/>
      <c r="F590" s="57"/>
      <c r="G590" s="57"/>
      <c r="H590" s="57"/>
    </row>
    <row r="591" spans="1:8" ht="15">
      <c r="A591" s="31"/>
      <c r="B591" s="59"/>
      <c r="C591" s="28"/>
      <c r="D591" s="56"/>
      <c r="E591" s="57"/>
      <c r="F591" s="57"/>
      <c r="G591" s="57"/>
      <c r="H591" s="57"/>
    </row>
    <row r="592" spans="1:8" ht="15">
      <c r="A592" s="31"/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56"/>
      <c r="E620" s="57"/>
      <c r="F620" s="57"/>
      <c r="G620" s="57"/>
      <c r="H620" s="57"/>
    </row>
    <row r="621" spans="1:8" ht="15">
      <c r="A621" s="31"/>
      <c r="B621" s="59"/>
      <c r="C621" s="28"/>
      <c r="D621" s="56"/>
      <c r="E621" s="57"/>
      <c r="F621" s="57"/>
      <c r="G621" s="57"/>
      <c r="H621" s="57"/>
    </row>
    <row r="622" spans="1:8" ht="15">
      <c r="A622" s="31"/>
      <c r="B622" s="59"/>
      <c r="C622" s="28"/>
      <c r="D622" s="56"/>
      <c r="E622" s="57"/>
      <c r="F622" s="57"/>
      <c r="G622" s="57"/>
      <c r="H622" s="57"/>
    </row>
    <row r="623" spans="1:8" ht="15">
      <c r="A623" s="31"/>
      <c r="B623" s="59"/>
      <c r="C623" s="28"/>
      <c r="D623" s="56"/>
      <c r="E623" s="57"/>
      <c r="F623" s="57"/>
      <c r="G623" s="57"/>
      <c r="H623" s="57"/>
    </row>
    <row r="624" spans="1:8" ht="15">
      <c r="A624" s="31"/>
      <c r="B624" s="59"/>
      <c r="C624" s="28"/>
      <c r="D624" s="56"/>
      <c r="E624" s="57"/>
      <c r="F624" s="57"/>
      <c r="G624" s="57"/>
      <c r="H624" s="57"/>
    </row>
    <row r="625" spans="1:8" ht="15">
      <c r="A625" s="31"/>
      <c r="B625" s="59"/>
      <c r="C625" s="28"/>
      <c r="D625" s="56"/>
      <c r="E625" s="57"/>
      <c r="F625" s="57"/>
      <c r="G625" s="57"/>
      <c r="H625" s="57"/>
    </row>
    <row r="626" spans="1:8" ht="15">
      <c r="A626" s="31"/>
      <c r="B626" s="59"/>
      <c r="C626" s="28"/>
      <c r="D626" s="56"/>
      <c r="E626" s="57"/>
      <c r="F626" s="57"/>
      <c r="G626" s="57"/>
      <c r="H626" s="57"/>
    </row>
    <row r="627" spans="1:8" ht="15">
      <c r="A627" s="31"/>
      <c r="B627" s="59"/>
      <c r="C627" s="28"/>
      <c r="D627" s="60"/>
      <c r="E627" s="57"/>
      <c r="F627" s="57"/>
      <c r="G627" s="57"/>
      <c r="H627" s="57"/>
    </row>
    <row r="628" spans="1:8" ht="15">
      <c r="A628" s="31"/>
      <c r="B628" s="59"/>
      <c r="C628" s="28"/>
      <c r="D628" s="60"/>
      <c r="E628" s="57"/>
      <c r="F628" s="57"/>
      <c r="G628" s="57"/>
      <c r="H628" s="57"/>
    </row>
    <row r="629" spans="1:8" ht="15">
      <c r="A629" s="31"/>
      <c r="B629" s="59"/>
      <c r="C629" s="28"/>
      <c r="D629" s="60"/>
      <c r="E629" s="57"/>
      <c r="F629" s="57"/>
      <c r="G629" s="57"/>
      <c r="H629" s="57"/>
    </row>
    <row r="630" spans="1:8" ht="15">
      <c r="A630" s="31"/>
      <c r="B630" s="59"/>
      <c r="C630" s="28"/>
      <c r="D630" s="60"/>
      <c r="E630" s="57"/>
      <c r="F630" s="57"/>
      <c r="G630" s="57"/>
      <c r="H630" s="57"/>
    </row>
    <row r="631" spans="1:8" ht="15">
      <c r="A631" s="31"/>
      <c r="B631" s="59"/>
      <c r="C631" s="28"/>
      <c r="D631" s="60"/>
      <c r="E631" s="57"/>
      <c r="F631" s="57"/>
      <c r="G631" s="57"/>
      <c r="H631" s="57"/>
    </row>
    <row r="632" spans="1:8" ht="15">
      <c r="A632" s="31"/>
      <c r="B632" s="59"/>
      <c r="C632" s="28"/>
      <c r="D632" s="60"/>
      <c r="E632" s="57"/>
      <c r="F632" s="57"/>
      <c r="G632" s="57"/>
      <c r="H632" s="57"/>
    </row>
    <row r="633" spans="1:8" ht="15">
      <c r="A633" s="31"/>
      <c r="B633" s="59"/>
      <c r="C633" s="28"/>
      <c r="D633" s="60"/>
      <c r="E633" s="57"/>
      <c r="F633" s="57"/>
      <c r="G633" s="57"/>
      <c r="H633" s="57"/>
    </row>
    <row r="634" spans="1:8" ht="15">
      <c r="A634" s="31"/>
      <c r="B634" s="59"/>
      <c r="C634" s="28"/>
      <c r="D634" s="60"/>
      <c r="E634" s="57"/>
      <c r="F634" s="57"/>
      <c r="G634" s="57"/>
      <c r="H634" s="57"/>
    </row>
    <row r="635" spans="1:8" ht="15">
      <c r="A635" s="31"/>
      <c r="B635" s="59"/>
      <c r="C635" s="28"/>
      <c r="D635" s="60"/>
      <c r="E635" s="57"/>
      <c r="F635" s="57"/>
      <c r="G635" s="57"/>
      <c r="H635" s="57"/>
    </row>
    <row r="636" spans="1:8" ht="15">
      <c r="A636" s="31"/>
      <c r="B636" s="59"/>
      <c r="C636" s="28"/>
      <c r="D636" s="60"/>
      <c r="E636" s="57"/>
      <c r="F636" s="57"/>
      <c r="G636" s="57"/>
      <c r="H636" s="57"/>
    </row>
    <row r="637" spans="1:8" ht="15">
      <c r="A637" s="31"/>
      <c r="B637" s="59"/>
      <c r="C637" s="28"/>
      <c r="D637" s="60"/>
      <c r="E637" s="57"/>
      <c r="F637" s="57"/>
      <c r="G637" s="57"/>
      <c r="H637" s="57"/>
    </row>
    <row r="638" spans="1:8" ht="15">
      <c r="A638" s="31"/>
      <c r="B638" s="59"/>
      <c r="C638" s="28"/>
      <c r="D638" s="60"/>
      <c r="E638" s="57"/>
      <c r="F638" s="57"/>
      <c r="G638" s="57"/>
      <c r="H638" s="57"/>
    </row>
    <row r="639" spans="1:8" ht="15">
      <c r="A639" s="31"/>
      <c r="B639" s="59"/>
      <c r="C639" s="28"/>
      <c r="D639" s="60"/>
      <c r="E639" s="57"/>
      <c r="F639" s="57"/>
      <c r="G639" s="57"/>
      <c r="H639" s="57"/>
    </row>
    <row r="640" spans="1:8" ht="15">
      <c r="A640" s="31"/>
      <c r="B640" s="59"/>
      <c r="C640" s="28"/>
      <c r="D640" s="60"/>
      <c r="E640" s="57"/>
      <c r="F640" s="57"/>
      <c r="G640" s="57"/>
      <c r="H640" s="57"/>
    </row>
    <row r="641" spans="1:8" ht="15">
      <c r="A641" s="31"/>
      <c r="B641" s="59"/>
      <c r="C641" s="28"/>
      <c r="D641" s="60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  <row r="750" spans="1:8" ht="15">
      <c r="A750" s="31"/>
      <c r="B750" s="59"/>
      <c r="C750" s="28"/>
      <c r="D750" s="60"/>
      <c r="E750" s="57"/>
      <c r="F750" s="57"/>
      <c r="G750" s="57"/>
      <c r="H750" s="57"/>
    </row>
    <row r="751" spans="1:8" ht="15">
      <c r="A751" s="31"/>
      <c r="B751" s="59"/>
      <c r="C751" s="28"/>
      <c r="D751" s="60"/>
      <c r="E751" s="57"/>
      <c r="F751" s="57"/>
      <c r="G751" s="57"/>
      <c r="H751" s="57"/>
    </row>
    <row r="752" spans="1:8" ht="15">
      <c r="A752" s="31"/>
      <c r="B752" s="59"/>
      <c r="C752" s="28"/>
      <c r="D752" s="60"/>
      <c r="E752" s="57"/>
      <c r="F752" s="57"/>
      <c r="G752" s="57"/>
      <c r="H752" s="57"/>
    </row>
    <row r="753" spans="1:8" ht="15">
      <c r="A753" s="31"/>
      <c r="B753" s="59"/>
      <c r="C753" s="28"/>
      <c r="D753" s="60"/>
      <c r="E753" s="57"/>
      <c r="F753" s="57"/>
      <c r="G753" s="57"/>
      <c r="H753" s="57"/>
    </row>
    <row r="754" spans="1:8" ht="15">
      <c r="A754" s="31"/>
      <c r="B754" s="59"/>
      <c r="C754" s="28"/>
      <c r="D754" s="60"/>
      <c r="E754" s="57"/>
      <c r="F754" s="57"/>
      <c r="G754" s="57"/>
      <c r="H754" s="57"/>
    </row>
    <row r="755" spans="1:8" ht="15">
      <c r="A755" s="31"/>
      <c r="B755" s="59"/>
      <c r="C755" s="28"/>
      <c r="D755" s="60"/>
      <c r="E755" s="57"/>
      <c r="F755" s="57"/>
      <c r="G755" s="57"/>
      <c r="H755" s="57"/>
    </row>
    <row r="756" spans="1:8" ht="15">
      <c r="A756" s="31"/>
      <c r="B756" s="59"/>
      <c r="C756" s="28"/>
      <c r="D756" s="60"/>
      <c r="E756" s="57"/>
      <c r="F756" s="57"/>
      <c r="G756" s="57"/>
      <c r="H756" s="57"/>
    </row>
  </sheetData>
  <sheetProtection password="CE28" sheet="1" objects="1" scenarios="1"/>
  <mergeCells count="109">
    <mergeCell ref="G458:G459"/>
    <mergeCell ref="H458:H459"/>
    <mergeCell ref="C448:C453"/>
    <mergeCell ref="E458:E459"/>
    <mergeCell ref="F458:F459"/>
    <mergeCell ref="B448:B453"/>
    <mergeCell ref="J462:J463"/>
    <mergeCell ref="K462:K463"/>
    <mergeCell ref="E462:E463"/>
    <mergeCell ref="F462:F463"/>
    <mergeCell ref="G462:G463"/>
    <mergeCell ref="A464:A541"/>
    <mergeCell ref="B464:B541"/>
    <mergeCell ref="H462:H463"/>
    <mergeCell ref="C462:C463"/>
    <mergeCell ref="L462:L463"/>
    <mergeCell ref="M462:M463"/>
    <mergeCell ref="I458:I459"/>
    <mergeCell ref="J458:J459"/>
    <mergeCell ref="K458:K459"/>
    <mergeCell ref="A460:K460"/>
    <mergeCell ref="A462:A463"/>
    <mergeCell ref="B462:B463"/>
    <mergeCell ref="D462:D463"/>
    <mergeCell ref="I462:I463"/>
    <mergeCell ref="A439:A447"/>
    <mergeCell ref="B439:B447"/>
    <mergeCell ref="A448:A453"/>
    <mergeCell ref="A303:A318"/>
    <mergeCell ref="B303:B318"/>
    <mergeCell ref="A406:A419"/>
    <mergeCell ref="A402:A405"/>
    <mergeCell ref="A420:A438"/>
    <mergeCell ref="B379:B393"/>
    <mergeCell ref="A394:A399"/>
    <mergeCell ref="D4:D5"/>
    <mergeCell ref="B420:B438"/>
    <mergeCell ref="A4:A5"/>
    <mergeCell ref="A152:A163"/>
    <mergeCell ref="A164:A176"/>
    <mergeCell ref="A55:A73"/>
    <mergeCell ref="B55:B73"/>
    <mergeCell ref="A74:A96"/>
    <mergeCell ref="B74:B96"/>
    <mergeCell ref="A272:A285"/>
    <mergeCell ref="A30:A54"/>
    <mergeCell ref="B116:B134"/>
    <mergeCell ref="B177:B188"/>
    <mergeCell ref="B97:B115"/>
    <mergeCell ref="A6:A29"/>
    <mergeCell ref="B6:B29"/>
    <mergeCell ref="I4:I5"/>
    <mergeCell ref="M4:M5"/>
    <mergeCell ref="E4:E5"/>
    <mergeCell ref="L4:L5"/>
    <mergeCell ref="J4:J5"/>
    <mergeCell ref="H4:H5"/>
    <mergeCell ref="G4:G5"/>
    <mergeCell ref="K4:K5"/>
    <mergeCell ref="F4:F5"/>
    <mergeCell ref="B202:B214"/>
    <mergeCell ref="A202:A214"/>
    <mergeCell ref="A189:A201"/>
    <mergeCell ref="B189:B201"/>
    <mergeCell ref="C4:C5"/>
    <mergeCell ref="B152:B163"/>
    <mergeCell ref="A116:A134"/>
    <mergeCell ref="B30:B54"/>
    <mergeCell ref="A97:A115"/>
    <mergeCell ref="B4:B5"/>
    <mergeCell ref="B350:B367"/>
    <mergeCell ref="A286:A302"/>
    <mergeCell ref="A135:A151"/>
    <mergeCell ref="B164:B176"/>
    <mergeCell ref="A177:A188"/>
    <mergeCell ref="A240:A251"/>
    <mergeCell ref="B240:B251"/>
    <mergeCell ref="A252:A271"/>
    <mergeCell ref="B252:B271"/>
    <mergeCell ref="B135:B151"/>
    <mergeCell ref="B215:B225"/>
    <mergeCell ref="A319:A327"/>
    <mergeCell ref="B319:B327"/>
    <mergeCell ref="A328:A349"/>
    <mergeCell ref="B328:B349"/>
    <mergeCell ref="A226:A239"/>
    <mergeCell ref="B226:B239"/>
    <mergeCell ref="A215:A225"/>
    <mergeCell ref="B272:B285"/>
    <mergeCell ref="B406:B419"/>
    <mergeCell ref="B286:B302"/>
    <mergeCell ref="A455:A456"/>
    <mergeCell ref="B455:B456"/>
    <mergeCell ref="A368:A378"/>
    <mergeCell ref="B368:B378"/>
    <mergeCell ref="A379:A393"/>
    <mergeCell ref="B402:B405"/>
    <mergeCell ref="B394:B399"/>
    <mergeCell ref="A350:A367"/>
    <mergeCell ref="A2:P2"/>
    <mergeCell ref="A1:P1"/>
    <mergeCell ref="N4:N5"/>
    <mergeCell ref="O4:O5"/>
    <mergeCell ref="P4:P5"/>
    <mergeCell ref="N462:N463"/>
    <mergeCell ref="O462:O463"/>
    <mergeCell ref="P462:P463"/>
    <mergeCell ref="A400:A401"/>
    <mergeCell ref="B400:B401"/>
  </mergeCells>
  <printOptions/>
  <pageMargins left="0.4330708661417323" right="0.2755905511811024" top="0.35433070866141736" bottom="0.15748031496062992" header="0.15748031496062992" footer="0.15748031496062992"/>
  <pageSetup fitToHeight="8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2013-05-14T10:45:55Z</cp:lastPrinted>
  <dcterms:created xsi:type="dcterms:W3CDTF">2011-02-09T07:28:13Z</dcterms:created>
  <dcterms:modified xsi:type="dcterms:W3CDTF">2013-05-16T12:55:52Z</dcterms:modified>
  <cp:category/>
  <cp:version/>
  <cp:contentType/>
  <cp:contentStatus/>
</cp:coreProperties>
</file>