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356" windowWidth="12390" windowHeight="9315" tabRatio="607" activeTab="0"/>
  </bookViews>
  <sheets>
    <sheet name="Расходы на 01.04.2010" sheetId="1" r:id="rId1"/>
  </sheets>
  <definedNames>
    <definedName name="_xlnm._FilterDatabase" localSheetId="0" hidden="1">'Расходы на 01.04.2010'!$A$4:$I$102</definedName>
    <definedName name="_xlnm.Print_Titles" localSheetId="0">'Расходы на 01.04.2010'!$4:$4</definedName>
    <definedName name="_xlnm.Print_Area" localSheetId="0">'Расходы на 01.04.2010'!$A$1:$I$106</definedName>
  </definedNames>
  <calcPr fullCalcOnLoad="1"/>
</workbook>
</file>

<file path=xl/sharedStrings.xml><?xml version="1.0" encoding="utf-8"?>
<sst xmlns="http://schemas.openxmlformats.org/spreadsheetml/2006/main" count="215" uniqueCount="121">
  <si>
    <t>Департамент финансов администрации города Перми</t>
  </si>
  <si>
    <t>КВСР</t>
  </si>
  <si>
    <t>Департамент имущественных отношений администрации города Перми</t>
  </si>
  <si>
    <t>904</t>
  </si>
  <si>
    <t>Департамент планирования и развития территорий администрации города Перми</t>
  </si>
  <si>
    <t>915</t>
  </si>
  <si>
    <t>Управление  по экологии и природопользованию администрации города Перми</t>
  </si>
  <si>
    <t>920</t>
  </si>
  <si>
    <t>Управление здравоохранения администрации города Перми</t>
  </si>
  <si>
    <t>925</t>
  </si>
  <si>
    <t>Комитет по культуре администрации города Перми</t>
  </si>
  <si>
    <t>930</t>
  </si>
  <si>
    <t>Департамент образования администрации города Перми</t>
  </si>
  <si>
    <t>931</t>
  </si>
  <si>
    <t>Администрация Ленинского района</t>
  </si>
  <si>
    <t>932</t>
  </si>
  <si>
    <t>Администрация Свердловского района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</si>
  <si>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</si>
  <si>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</si>
  <si>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</si>
  <si>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</si>
  <si>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</si>
  <si>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</si>
  <si>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936</t>
  </si>
  <si>
    <t>Администрация Кировского района</t>
  </si>
  <si>
    <t>937</t>
  </si>
  <si>
    <t>Администрация Орджоникидзевского района</t>
  </si>
  <si>
    <t>938</t>
  </si>
  <si>
    <t>Администрация поселка Новые Ляды</t>
  </si>
  <si>
    <t>942</t>
  </si>
  <si>
    <t>Управление жилищно-коммунального хозяйства администрации города Перми</t>
  </si>
  <si>
    <t>944</t>
  </si>
  <si>
    <t>Управление внешнего благоустройства администрации города Перми</t>
  </si>
  <si>
    <t>945</t>
  </si>
  <si>
    <t>951</t>
  </si>
  <si>
    <t>955</t>
  </si>
  <si>
    <t>Комитет социальной защиты населения администрации города Перми</t>
  </si>
  <si>
    <t>964</t>
  </si>
  <si>
    <t>Департамент общественной безопасности администрации города Перми</t>
  </si>
  <si>
    <t>965</t>
  </si>
  <si>
    <t>Управление по развитию потребительского рынка администрации города Перми</t>
  </si>
  <si>
    <t>975</t>
  </si>
  <si>
    <t>Администрация города Перми</t>
  </si>
  <si>
    <t>976</t>
  </si>
  <si>
    <t>Комитет по физической культуре и спорту администрации города Перми</t>
  </si>
  <si>
    <t>977</t>
  </si>
  <si>
    <t>Контрольно-счетная палата города Перми</t>
  </si>
  <si>
    <t>978</t>
  </si>
  <si>
    <t>Городская избирательная комиссия города Перми</t>
  </si>
  <si>
    <t>985</t>
  </si>
  <si>
    <t>Пермская городская Дума</t>
  </si>
  <si>
    <t>991</t>
  </si>
  <si>
    <t>Управление жилищных отношений администрации города Перми</t>
  </si>
  <si>
    <t>992</t>
  </si>
  <si>
    <t>расходы местного бюджета</t>
  </si>
  <si>
    <t>расходы по выполнению госполномочий</t>
  </si>
  <si>
    <t>Итого по КВСР 163 в т.ч.:</t>
  </si>
  <si>
    <t>Итого по КВСР 904 в т.ч.:</t>
  </si>
  <si>
    <t>Итого по КВСР 915 в т.ч.:</t>
  </si>
  <si>
    <t>Итого по КВСР 920 в т.ч.:</t>
  </si>
  <si>
    <t>Итого по КВСР 925 в т.ч.:</t>
  </si>
  <si>
    <t>Итого по КВСР 930 в т.ч.:</t>
  </si>
  <si>
    <t>Итого по КВСР 931 в т.ч.:</t>
  </si>
  <si>
    <t>Итого по КВСР 932 в т.ч.:</t>
  </si>
  <si>
    <t>Итого по КВСР 933 в т.ч.:</t>
  </si>
  <si>
    <t>Итого по КВСР 938 в т.ч.:</t>
  </si>
  <si>
    <t>Итого по КВСР 936 в т.ч.:</t>
  </si>
  <si>
    <t>Итого по КВСР 935 в т.ч.:</t>
  </si>
  <si>
    <t>Итого по КВСР 934 в т.ч.:</t>
  </si>
  <si>
    <t>Итого по КВСР 942 в т.ч.:</t>
  </si>
  <si>
    <t>Итого по КВСР 944 в т.ч.:</t>
  </si>
  <si>
    <t>Итого по КВСР 945 в т.ч.:</t>
  </si>
  <si>
    <t>Итого по КВСР 951 в т.ч.:</t>
  </si>
  <si>
    <t>Итого по КВСР 955 в т.ч.:</t>
  </si>
  <si>
    <t>Итого по КВСР 964 в т.ч.:</t>
  </si>
  <si>
    <t>Итого по КВСР 965 в т.ч.:</t>
  </si>
  <si>
    <t>Итого по КВСР 975 в т.ч.:</t>
  </si>
  <si>
    <t>Итого по КВСР 976 в т.ч.:</t>
  </si>
  <si>
    <t>Итого по КВСР 977 в т.ч.:</t>
  </si>
  <si>
    <t>Итого по КВСР 978 в т.ч.:</t>
  </si>
  <si>
    <t>Итого по КВСР 985 в т.ч.:</t>
  </si>
  <si>
    <t>Итого по КВСР 992 в т.ч.:</t>
  </si>
  <si>
    <t>Итого по КВСР 991 в т.ч.:</t>
  </si>
  <si>
    <t>тыс.руб.</t>
  </si>
  <si>
    <t>163</t>
  </si>
  <si>
    <t>902</t>
  </si>
  <si>
    <t>Итого по КВСР 902 в т.ч.:</t>
  </si>
  <si>
    <t>Наименование ГРБС</t>
  </si>
  <si>
    <t>в том числе:</t>
  </si>
  <si>
    <t>ВСЕГО РАСХОДОВ</t>
  </si>
  <si>
    <t>Всего расходов без учета зарезервированных средств</t>
  </si>
  <si>
    <t>расходы местного бюджета с учетом зарезервированных средств</t>
  </si>
  <si>
    <t>расходы местного бюджета без учета зарезервированных средств</t>
  </si>
  <si>
    <t>Итого по КВСР 926 в т.ч.:</t>
  </si>
  <si>
    <t>926</t>
  </si>
  <si>
    <t>х</t>
  </si>
  <si>
    <t>Департамент промышленной политики, инвестиций и предпринимательства администрации города Перми</t>
  </si>
  <si>
    <t>Итого по КВСР 937 в т.ч.:</t>
  </si>
  <si>
    <t>Источники финансирования</t>
  </si>
  <si>
    <t>Департамент земельных отношений администрации города Перми</t>
  </si>
  <si>
    <t>расходы  местного бюджета с учетом зарезервированных средств</t>
  </si>
  <si>
    <t>943</t>
  </si>
  <si>
    <t>Управление развития коммунальной инфраструктуры администрации города</t>
  </si>
  <si>
    <t>Итого по КВСР 943 в т. ч.:</t>
  </si>
  <si>
    <t>Департамент дорог и транспорта администрации города Перми</t>
  </si>
  <si>
    <t>905</t>
  </si>
  <si>
    <t>Архитектурно-планировочное управление администрации г.Перми</t>
  </si>
  <si>
    <t>Комитет по молодежной политике администарции города Перми</t>
  </si>
  <si>
    <t>Итого по КВСР 905 в т.ч.:</t>
  </si>
  <si>
    <t>Приложение 3</t>
  </si>
  <si>
    <t>%  выполнения годовых  ассигно-ваний</t>
  </si>
  <si>
    <t>расходы, переданные из краевого бюджета на выполнение полномочий городского округа</t>
  </si>
  <si>
    <t>Ассигнования 2010 года*</t>
  </si>
  <si>
    <t>Оперативный анализ исполнения бюджета города Перми по расходам на 1 апреля 2010 года</t>
  </si>
  <si>
    <t>Кассовый расход на 01.04.2010</t>
  </si>
  <si>
    <t xml:space="preserve">   * -  годовые ассигнования и кассовый план ГРБС в части расходов за счет средств местного бюджета, а так же краевого бюджета, передаваемых на выполнение полномочий городского округа и госполномочий, будут уточняться.</t>
  </si>
  <si>
    <t>Нераспределенные МБТ</t>
  </si>
  <si>
    <t>Отклонение от установленного уровня выполнения плана (95%)**</t>
  </si>
  <si>
    <t xml:space="preserve">   ** -   расчётный уровень установлен исходя из 95,0 % исполнения кассового плана по расходам за 1 квартал 2010 года.</t>
  </si>
  <si>
    <t>Кассовый план 1 квартала 2010</t>
  </si>
  <si>
    <t xml:space="preserve">%  выполнения кассового плана 1 квартала 2010 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</si>
</sst>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#,##0.000"/>
    <numFmt numFmtId="171" formatCode="#,##0.0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#,##0.00000"/>
    <numFmt numFmtId="178" formatCode="#,##0.000000"/>
    <numFmt numFmtId="179" formatCode="#,##0.0000000"/>
    <numFmt numFmtId="180" formatCode="#,##0.00000000"/>
    <numFmt numFmtId="181" formatCode="#,##0.000000000"/>
    <numFmt numFmtId="182" formatCode="#,##0.0000000000"/>
    <numFmt numFmtId="183" formatCode="#,##0.00000000000"/>
    <numFmt numFmtId="184" formatCode="#,##0.000000000000"/>
    <numFmt numFmtId="185" formatCode="#,##0.000000000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sz val="8"/>
      <name val="Tahoma"/>
      <family val="2"/>
    </font>
    <font>
      <b/>
      <i/>
      <sz val="12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0"/>
    </font>
    <font>
      <sz val="10"/>
      <color indexed="1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166" fontId="4" fillId="2" borderId="1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166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171" fontId="3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166" fontId="4" fillId="0" borderId="1" xfId="0" applyNumberFormat="1" applyFont="1" applyFill="1" applyBorder="1" applyAlignment="1">
      <alignment horizontal="center" vertical="center" wrapText="1"/>
    </xf>
    <xf numFmtId="166" fontId="3" fillId="0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166" fontId="3" fillId="0" borderId="0" xfId="0" applyNumberFormat="1" applyFont="1" applyFill="1" applyBorder="1" applyAlignment="1">
      <alignment/>
    </xf>
    <xf numFmtId="171" fontId="3" fillId="0" borderId="1" xfId="0" applyNumberFormat="1" applyFont="1" applyFill="1" applyBorder="1" applyAlignment="1">
      <alignment vertical="center" wrapText="1"/>
    </xf>
    <xf numFmtId="171" fontId="4" fillId="0" borderId="1" xfId="0" applyNumberFormat="1" applyFont="1" applyFill="1" applyBorder="1" applyAlignment="1">
      <alignment horizontal="center" vertical="center" wrapText="1"/>
    </xf>
    <xf numFmtId="171" fontId="4" fillId="0" borderId="1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/>
    </xf>
    <xf numFmtId="49" fontId="3" fillId="0" borderId="0" xfId="0" applyNumberFormat="1" applyFont="1" applyFill="1" applyAlignment="1">
      <alignment/>
    </xf>
    <xf numFmtId="49" fontId="3" fillId="0" borderId="2" xfId="0" applyNumberFormat="1" applyFont="1" applyBorder="1" applyAlignment="1">
      <alignment horizontal="left"/>
    </xf>
    <xf numFmtId="166" fontId="7" fillId="2" borderId="1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171" fontId="8" fillId="0" borderId="1" xfId="0" applyNumberFormat="1" applyFont="1" applyFill="1" applyBorder="1" applyAlignment="1">
      <alignment vertical="center" wrapText="1"/>
    </xf>
    <xf numFmtId="166" fontId="8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left" vertical="center" wrapText="1"/>
    </xf>
    <xf numFmtId="171" fontId="0" fillId="2" borderId="4" xfId="0" applyNumberFormat="1" applyFill="1" applyBorder="1" applyAlignment="1">
      <alignment horizontal="left" vertical="center" wrapText="1"/>
    </xf>
    <xf numFmtId="171" fontId="0" fillId="2" borderId="5" xfId="0" applyNumberForma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 wrapText="1"/>
    </xf>
    <xf numFmtId="171" fontId="7" fillId="2" borderId="1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/>
    </xf>
    <xf numFmtId="171" fontId="0" fillId="2" borderId="4" xfId="0" applyNumberFormat="1" applyFill="1" applyBorder="1" applyAlignment="1">
      <alignment horizontal="left"/>
    </xf>
    <xf numFmtId="171" fontId="0" fillId="2" borderId="5" xfId="0" applyNumberFormat="1" applyFill="1" applyBorder="1" applyAlignment="1">
      <alignment horizontal="left"/>
    </xf>
    <xf numFmtId="49" fontId="7" fillId="2" borderId="1" xfId="0" applyNumberFormat="1" applyFont="1" applyFill="1" applyBorder="1" applyAlignment="1">
      <alignment horizontal="left" vertical="center" wrapText="1"/>
    </xf>
    <xf numFmtId="171" fontId="7" fillId="2" borderId="1" xfId="0" applyNumberFormat="1" applyFont="1" applyFill="1" applyBorder="1" applyAlignment="1">
      <alignment vertical="center"/>
    </xf>
    <xf numFmtId="49" fontId="7" fillId="2" borderId="1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1" fontId="3" fillId="0" borderId="2" xfId="0" applyNumberFormat="1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171" fontId="4" fillId="0" borderId="1" xfId="0" applyNumberFormat="1" applyFont="1" applyFill="1" applyBorder="1" applyAlignment="1">
      <alignment horizontal="right" vertical="center" wrapText="1" indent="1"/>
    </xf>
    <xf numFmtId="171" fontId="3" fillId="0" borderId="1" xfId="20" applyNumberFormat="1" applyFont="1" applyFill="1" applyBorder="1" applyAlignment="1">
      <alignment horizontal="right" vertical="center" wrapText="1" indent="1"/>
    </xf>
    <xf numFmtId="171" fontId="3" fillId="0" borderId="1" xfId="0" applyNumberFormat="1" applyFont="1" applyFill="1" applyBorder="1" applyAlignment="1">
      <alignment horizontal="right" vertical="center" wrapText="1" indent="1"/>
    </xf>
    <xf numFmtId="171" fontId="8" fillId="0" borderId="1" xfId="0" applyNumberFormat="1" applyFont="1" applyFill="1" applyBorder="1" applyAlignment="1">
      <alignment horizontal="right" vertical="center" wrapText="1" indent="1"/>
    </xf>
    <xf numFmtId="171" fontId="7" fillId="2" borderId="1" xfId="0" applyNumberFormat="1" applyFont="1" applyFill="1" applyBorder="1" applyAlignment="1">
      <alignment horizontal="right" vertical="center" wrapText="1"/>
    </xf>
    <xf numFmtId="171" fontId="4" fillId="2" borderId="1" xfId="0" applyNumberFormat="1" applyFont="1" applyFill="1" applyBorder="1" applyAlignment="1">
      <alignment horizontal="right" vertical="center" wrapText="1"/>
    </xf>
    <xf numFmtId="171" fontId="14" fillId="0" borderId="1" xfId="0" applyNumberFormat="1" applyFont="1" applyFill="1" applyBorder="1" applyAlignment="1">
      <alignment vertical="center" wrapText="1"/>
    </xf>
    <xf numFmtId="166" fontId="14" fillId="0" borderId="1" xfId="0" applyNumberFormat="1" applyFont="1" applyFill="1" applyBorder="1" applyAlignment="1">
      <alignment vertical="center"/>
    </xf>
    <xf numFmtId="171" fontId="3" fillId="0" borderId="1" xfId="0" applyNumberFormat="1" applyFont="1" applyFill="1" applyBorder="1" applyAlignment="1">
      <alignment horizontal="right" vertical="center" indent="1"/>
    </xf>
    <xf numFmtId="171" fontId="7" fillId="2" borderId="1" xfId="0" applyNumberFormat="1" applyFont="1" applyFill="1" applyBorder="1" applyAlignment="1">
      <alignment horizontal="right" vertical="center"/>
    </xf>
    <xf numFmtId="171" fontId="0" fillId="2" borderId="4" xfId="0" applyNumberFormat="1" applyFont="1" applyFill="1" applyBorder="1" applyAlignment="1">
      <alignment horizontal="left" vertical="center" wrapText="1"/>
    </xf>
    <xf numFmtId="171" fontId="0" fillId="2" borderId="4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Font="1" applyAlignment="1">
      <alignment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11" fillId="2" borderId="3" xfId="0" applyNumberFormat="1" applyFont="1" applyFill="1" applyBorder="1" applyAlignment="1">
      <alignment horizontal="center" vertical="center" wrapText="1"/>
    </xf>
    <xf numFmtId="49" fontId="11" fillId="2" borderId="4" xfId="0" applyNumberFormat="1" applyFont="1" applyFill="1" applyBorder="1" applyAlignment="1">
      <alignment horizontal="center" vertical="center" wrapText="1"/>
    </xf>
    <xf numFmtId="49" fontId="11" fillId="2" borderId="5" xfId="0" applyNumberFormat="1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5"/>
  <sheetViews>
    <sheetView tabSelected="1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4" sqref="A4"/>
      <selection pane="bottomRight" activeCell="D21" sqref="D21"/>
    </sheetView>
  </sheetViews>
  <sheetFormatPr defaultColWidth="9.140625" defaultRowHeight="12.75"/>
  <cols>
    <col min="1" max="1" width="5.8515625" style="20" customWidth="1"/>
    <col min="2" max="2" width="30.7109375" style="0" customWidth="1"/>
    <col min="3" max="3" width="47.57421875" style="65" customWidth="1"/>
    <col min="4" max="4" width="12.57421875" style="14" customWidth="1"/>
    <col min="5" max="5" width="12.28125" style="14" customWidth="1"/>
    <col min="6" max="6" width="12.140625" style="43" customWidth="1"/>
    <col min="7" max="7" width="12.57421875" style="65" customWidth="1"/>
    <col min="8" max="8" width="10.8515625" style="0" customWidth="1"/>
    <col min="9" max="9" width="14.57421875" style="0" customWidth="1"/>
  </cols>
  <sheetData>
    <row r="1" spans="3:9" ht="15">
      <c r="C1" s="62"/>
      <c r="D1" s="60"/>
      <c r="E1" s="60"/>
      <c r="F1" s="61"/>
      <c r="G1" s="62"/>
      <c r="I1" s="24" t="s">
        <v>109</v>
      </c>
    </row>
    <row r="2" spans="1:9" s="7" customFormat="1" ht="21.75" customHeight="1">
      <c r="A2" s="73" t="s">
        <v>113</v>
      </c>
      <c r="B2" s="73"/>
      <c r="C2" s="73"/>
      <c r="D2" s="73"/>
      <c r="E2" s="73"/>
      <c r="F2" s="73"/>
      <c r="G2" s="73"/>
      <c r="H2" s="73"/>
      <c r="I2" s="73"/>
    </row>
    <row r="3" spans="1:9" s="7" customFormat="1" ht="18.75" customHeight="1">
      <c r="A3" s="21"/>
      <c r="B3" s="8"/>
      <c r="C3" s="8"/>
      <c r="D3" s="9"/>
      <c r="E3" s="9"/>
      <c r="F3" s="16"/>
      <c r="G3" s="10"/>
      <c r="H3" s="10"/>
      <c r="I3" s="11" t="s">
        <v>83</v>
      </c>
    </row>
    <row r="4" spans="1:9" s="7" customFormat="1" ht="71.25" customHeight="1">
      <c r="A4" s="2" t="s">
        <v>1</v>
      </c>
      <c r="B4" s="2" t="s">
        <v>87</v>
      </c>
      <c r="C4" s="2" t="s">
        <v>98</v>
      </c>
      <c r="D4" s="18" t="s">
        <v>112</v>
      </c>
      <c r="E4" s="18" t="s">
        <v>119</v>
      </c>
      <c r="F4" s="12" t="s">
        <v>114</v>
      </c>
      <c r="G4" s="12" t="s">
        <v>120</v>
      </c>
      <c r="H4" s="12" t="s">
        <v>110</v>
      </c>
      <c r="I4" s="27" t="s">
        <v>117</v>
      </c>
    </row>
    <row r="5" spans="1:9" s="7" customFormat="1" ht="38.25">
      <c r="A5" s="2" t="s">
        <v>84</v>
      </c>
      <c r="B5" s="3" t="s">
        <v>2</v>
      </c>
      <c r="C5" s="3" t="s">
        <v>56</v>
      </c>
      <c r="D5" s="48">
        <f>D6</f>
        <v>280068.5</v>
      </c>
      <c r="E5" s="48">
        <f>E6</f>
        <v>24400.1</v>
      </c>
      <c r="F5" s="48">
        <f>F6</f>
        <v>16312.4</v>
      </c>
      <c r="G5" s="19">
        <f aca="true" t="shared" si="0" ref="G5:G28">F5/E5*100</f>
        <v>66.85382436957225</v>
      </c>
      <c r="H5" s="19">
        <f aca="true" t="shared" si="1" ref="H5:H28">F5/D5*100</f>
        <v>5.82443223711342</v>
      </c>
      <c r="I5" s="5" t="s">
        <v>95</v>
      </c>
    </row>
    <row r="6" spans="1:9" s="7" customFormat="1" ht="18" customHeight="1">
      <c r="A6" s="70"/>
      <c r="B6" s="70"/>
      <c r="C6" s="4" t="s">
        <v>54</v>
      </c>
      <c r="D6" s="49">
        <v>280068.5</v>
      </c>
      <c r="E6" s="49">
        <v>24400.1</v>
      </c>
      <c r="F6" s="50">
        <v>16312.4</v>
      </c>
      <c r="G6" s="17">
        <f t="shared" si="0"/>
        <v>66.85382436957225</v>
      </c>
      <c r="H6" s="17">
        <f t="shared" si="1"/>
        <v>5.82443223711342</v>
      </c>
      <c r="I6" s="13">
        <f>G6-95</f>
        <v>-28.14617563042775</v>
      </c>
    </row>
    <row r="7" spans="1:9" s="7" customFormat="1" ht="27" customHeight="1">
      <c r="A7" s="2" t="s">
        <v>85</v>
      </c>
      <c r="B7" s="3" t="s">
        <v>0</v>
      </c>
      <c r="C7" s="3" t="s">
        <v>86</v>
      </c>
      <c r="D7" s="48">
        <f>D9</f>
        <v>148767.5</v>
      </c>
      <c r="E7" s="48">
        <f>E9</f>
        <v>34694.4</v>
      </c>
      <c r="F7" s="48">
        <f>F9</f>
        <v>13866.1</v>
      </c>
      <c r="G7" s="19">
        <f t="shared" si="0"/>
        <v>39.96639227079874</v>
      </c>
      <c r="H7" s="19">
        <f t="shared" si="1"/>
        <v>9.32065135194179</v>
      </c>
      <c r="I7" s="5" t="s">
        <v>95</v>
      </c>
    </row>
    <row r="8" spans="1:9" s="7" customFormat="1" ht="25.5">
      <c r="A8" s="70"/>
      <c r="B8" s="70"/>
      <c r="C8" s="4" t="s">
        <v>92</v>
      </c>
      <c r="D8" s="50">
        <v>64925</v>
      </c>
      <c r="E8" s="50">
        <v>14264</v>
      </c>
      <c r="F8" s="50">
        <v>13866.1</v>
      </c>
      <c r="G8" s="17">
        <f t="shared" si="0"/>
        <v>97.21045989904655</v>
      </c>
      <c r="H8" s="17">
        <f t="shared" si="1"/>
        <v>21.35710435117443</v>
      </c>
      <c r="I8" s="13">
        <f>G8-95</f>
        <v>2.2104598990465547</v>
      </c>
    </row>
    <row r="9" spans="1:9" s="7" customFormat="1" ht="25.5">
      <c r="A9" s="70"/>
      <c r="B9" s="70"/>
      <c r="C9" s="15" t="s">
        <v>91</v>
      </c>
      <c r="D9" s="51">
        <v>148767.5</v>
      </c>
      <c r="E9" s="51">
        <v>34694.4</v>
      </c>
      <c r="F9" s="51">
        <v>13866.1</v>
      </c>
      <c r="G9" s="25">
        <f t="shared" si="0"/>
        <v>39.96639227079874</v>
      </c>
      <c r="H9" s="25">
        <f t="shared" si="1"/>
        <v>9.32065135194179</v>
      </c>
      <c r="I9" s="26">
        <f>G9-95</f>
        <v>-55.03360772920126</v>
      </c>
    </row>
    <row r="10" spans="1:9" s="7" customFormat="1" ht="38.25">
      <c r="A10" s="2" t="s">
        <v>3</v>
      </c>
      <c r="B10" s="3" t="s">
        <v>4</v>
      </c>
      <c r="C10" s="3" t="s">
        <v>57</v>
      </c>
      <c r="D10" s="48">
        <f>D11</f>
        <v>160279.6</v>
      </c>
      <c r="E10" s="48">
        <f>E11</f>
        <v>18442.3</v>
      </c>
      <c r="F10" s="48">
        <f>F11</f>
        <v>17722.8</v>
      </c>
      <c r="G10" s="19">
        <f t="shared" si="0"/>
        <v>96.0986427940116</v>
      </c>
      <c r="H10" s="19">
        <f t="shared" si="1"/>
        <v>11.057427146062256</v>
      </c>
      <c r="I10" s="5" t="s">
        <v>95</v>
      </c>
    </row>
    <row r="11" spans="1:9" s="7" customFormat="1" ht="18" customHeight="1">
      <c r="A11" s="70"/>
      <c r="B11" s="70"/>
      <c r="C11" s="4" t="s">
        <v>54</v>
      </c>
      <c r="D11" s="50">
        <v>160279.6</v>
      </c>
      <c r="E11" s="50">
        <v>18442.3</v>
      </c>
      <c r="F11" s="50">
        <v>17722.8</v>
      </c>
      <c r="G11" s="17">
        <f t="shared" si="0"/>
        <v>96.0986427940116</v>
      </c>
      <c r="H11" s="17">
        <f t="shared" si="1"/>
        <v>11.057427146062256</v>
      </c>
      <c r="I11" s="13">
        <f>G11-95</f>
        <v>1.098642794011596</v>
      </c>
    </row>
    <row r="12" spans="1:9" s="7" customFormat="1" ht="25.5" customHeight="1">
      <c r="A12" s="2" t="s">
        <v>105</v>
      </c>
      <c r="B12" s="3" t="s">
        <v>106</v>
      </c>
      <c r="C12" s="3" t="s">
        <v>108</v>
      </c>
      <c r="D12" s="48">
        <f>D13</f>
        <v>258325.4</v>
      </c>
      <c r="E12" s="48">
        <f>E13</f>
        <v>3697.5</v>
      </c>
      <c r="F12" s="48">
        <f>F13</f>
        <v>3615.8</v>
      </c>
      <c r="G12" s="19">
        <f t="shared" si="0"/>
        <v>97.79039891818798</v>
      </c>
      <c r="H12" s="19">
        <f t="shared" si="1"/>
        <v>1.39970750069486</v>
      </c>
      <c r="I12" s="5" t="s">
        <v>95</v>
      </c>
    </row>
    <row r="13" spans="1:9" s="7" customFormat="1" ht="18" customHeight="1">
      <c r="A13" s="70"/>
      <c r="B13" s="70"/>
      <c r="C13" s="4" t="s">
        <v>54</v>
      </c>
      <c r="D13" s="50">
        <v>258325.4</v>
      </c>
      <c r="E13" s="50">
        <v>3697.5</v>
      </c>
      <c r="F13" s="50">
        <v>3615.8</v>
      </c>
      <c r="G13" s="17">
        <f t="shared" si="0"/>
        <v>97.79039891818798</v>
      </c>
      <c r="H13" s="17">
        <f t="shared" si="1"/>
        <v>1.39970750069486</v>
      </c>
      <c r="I13" s="13">
        <f>G13-95</f>
        <v>2.790398918187975</v>
      </c>
    </row>
    <row r="14" spans="1:9" s="7" customFormat="1" ht="38.25">
      <c r="A14" s="2" t="s">
        <v>5</v>
      </c>
      <c r="B14" s="3" t="s">
        <v>6</v>
      </c>
      <c r="C14" s="3" t="s">
        <v>58</v>
      </c>
      <c r="D14" s="48">
        <f>D15</f>
        <v>55174.7</v>
      </c>
      <c r="E14" s="48">
        <f>E15</f>
        <v>9551.4</v>
      </c>
      <c r="F14" s="48">
        <f>F15</f>
        <v>8929.5</v>
      </c>
      <c r="G14" s="19">
        <f t="shared" si="0"/>
        <v>93.48891262013946</v>
      </c>
      <c r="H14" s="19">
        <f t="shared" si="1"/>
        <v>16.184048123505885</v>
      </c>
      <c r="I14" s="5" t="s">
        <v>95</v>
      </c>
    </row>
    <row r="15" spans="1:9" s="7" customFormat="1" ht="18" customHeight="1">
      <c r="A15" s="70"/>
      <c r="B15" s="70"/>
      <c r="C15" s="4" t="s">
        <v>54</v>
      </c>
      <c r="D15" s="50">
        <v>55174.7</v>
      </c>
      <c r="E15" s="50">
        <v>9551.4</v>
      </c>
      <c r="F15" s="50">
        <v>8929.5</v>
      </c>
      <c r="G15" s="17">
        <f t="shared" si="0"/>
        <v>93.48891262013946</v>
      </c>
      <c r="H15" s="17">
        <f t="shared" si="1"/>
        <v>16.184048123505885</v>
      </c>
      <c r="I15" s="13">
        <f>G15-95</f>
        <v>-1.511087379860541</v>
      </c>
    </row>
    <row r="16" spans="1:9" s="7" customFormat="1" ht="25.5">
      <c r="A16" s="2" t="s">
        <v>7</v>
      </c>
      <c r="B16" s="3" t="s">
        <v>8</v>
      </c>
      <c r="C16" s="3" t="s">
        <v>59</v>
      </c>
      <c r="D16" s="48">
        <f>D17+D18+D19</f>
        <v>2405507.9000000004</v>
      </c>
      <c r="E16" s="48">
        <f>E17+E18+E19</f>
        <v>457775.7</v>
      </c>
      <c r="F16" s="48">
        <f>F17+F18+F19</f>
        <v>414610</v>
      </c>
      <c r="G16" s="19">
        <f t="shared" si="0"/>
        <v>90.57055671587635</v>
      </c>
      <c r="H16" s="19">
        <f t="shared" si="1"/>
        <v>17.23586108364059</v>
      </c>
      <c r="I16" s="5" t="s">
        <v>95</v>
      </c>
    </row>
    <row r="17" spans="1:9" s="7" customFormat="1" ht="18" customHeight="1">
      <c r="A17" s="70"/>
      <c r="B17" s="70"/>
      <c r="C17" s="4" t="s">
        <v>54</v>
      </c>
      <c r="D17" s="50">
        <v>2302711.2</v>
      </c>
      <c r="E17" s="50">
        <v>431336.7</v>
      </c>
      <c r="F17" s="50">
        <v>399558.8</v>
      </c>
      <c r="G17" s="17">
        <f t="shared" si="0"/>
        <v>92.6326927432792</v>
      </c>
      <c r="H17" s="17">
        <f t="shared" si="1"/>
        <v>17.3516678947842</v>
      </c>
      <c r="I17" s="13">
        <f>G17-95</f>
        <v>-2.3673072567208067</v>
      </c>
    </row>
    <row r="18" spans="1:9" s="7" customFormat="1" ht="18" customHeight="1">
      <c r="A18" s="70"/>
      <c r="B18" s="70"/>
      <c r="C18" s="4" t="s">
        <v>55</v>
      </c>
      <c r="D18" s="50">
        <v>97142.6</v>
      </c>
      <c r="E18" s="50">
        <v>23853.7</v>
      </c>
      <c r="F18" s="56">
        <v>15011.7</v>
      </c>
      <c r="G18" s="17">
        <f t="shared" si="0"/>
        <v>62.932375270922336</v>
      </c>
      <c r="H18" s="17">
        <f t="shared" si="1"/>
        <v>15.453261493927483</v>
      </c>
      <c r="I18" s="13">
        <f>G18-95</f>
        <v>-32.067624729077664</v>
      </c>
    </row>
    <row r="19" spans="1:9" s="7" customFormat="1" ht="25.5">
      <c r="A19" s="70"/>
      <c r="B19" s="70"/>
      <c r="C19" s="4" t="s">
        <v>111</v>
      </c>
      <c r="D19" s="50">
        <v>5654.1</v>
      </c>
      <c r="E19" s="50">
        <v>2585.3</v>
      </c>
      <c r="F19" s="56">
        <v>39.5</v>
      </c>
      <c r="G19" s="17">
        <f>F19/E19*100</f>
        <v>1.5278691060998721</v>
      </c>
      <c r="H19" s="17">
        <f>F19/D19*100</f>
        <v>0.6986080897048159</v>
      </c>
      <c r="I19" s="13">
        <f>G19-95</f>
        <v>-93.47213089390013</v>
      </c>
    </row>
    <row r="20" spans="1:9" s="7" customFormat="1" ht="25.5">
      <c r="A20" s="2" t="s">
        <v>9</v>
      </c>
      <c r="B20" s="3" t="s">
        <v>10</v>
      </c>
      <c r="C20" s="3" t="s">
        <v>60</v>
      </c>
      <c r="D20" s="48">
        <f>D21+D22</f>
        <v>611932.2999999999</v>
      </c>
      <c r="E20" s="48">
        <f>E21+E22</f>
        <v>99056.7</v>
      </c>
      <c r="F20" s="48">
        <f>F21+F22</f>
        <v>88600.6</v>
      </c>
      <c r="G20" s="19">
        <f t="shared" si="0"/>
        <v>89.44432834931914</v>
      </c>
      <c r="H20" s="19">
        <f t="shared" si="1"/>
        <v>14.478823882968756</v>
      </c>
      <c r="I20" s="5" t="s">
        <v>95</v>
      </c>
    </row>
    <row r="21" spans="1:9" s="7" customFormat="1" ht="18" customHeight="1">
      <c r="A21" s="70"/>
      <c r="B21" s="70"/>
      <c r="C21" s="4" t="s">
        <v>54</v>
      </c>
      <c r="D21" s="50">
        <v>610219.6</v>
      </c>
      <c r="E21" s="50">
        <v>99056.7</v>
      </c>
      <c r="F21" s="50">
        <v>88600.6</v>
      </c>
      <c r="G21" s="17">
        <f t="shared" si="0"/>
        <v>89.44432834931914</v>
      </c>
      <c r="H21" s="17">
        <f t="shared" si="1"/>
        <v>14.519461518443524</v>
      </c>
      <c r="I21" s="13">
        <f>G21-95</f>
        <v>-5.555671650680864</v>
      </c>
    </row>
    <row r="22" spans="1:9" s="7" customFormat="1" ht="25.5">
      <c r="A22" s="70"/>
      <c r="B22" s="70"/>
      <c r="C22" s="4" t="s">
        <v>111</v>
      </c>
      <c r="D22" s="50">
        <v>1712.7</v>
      </c>
      <c r="E22" s="50">
        <v>0</v>
      </c>
      <c r="F22" s="56">
        <v>0</v>
      </c>
      <c r="G22" s="17">
        <v>0</v>
      </c>
      <c r="H22" s="17">
        <f>F22/D22*100</f>
        <v>0</v>
      </c>
      <c r="I22" s="13">
        <f>G22-95</f>
        <v>-95</v>
      </c>
    </row>
    <row r="23" spans="1:9" s="7" customFormat="1" ht="36.75" customHeight="1">
      <c r="A23" s="2" t="s">
        <v>94</v>
      </c>
      <c r="B23" s="3" t="s">
        <v>107</v>
      </c>
      <c r="C23" s="3" t="s">
        <v>93</v>
      </c>
      <c r="D23" s="48">
        <f>D24</f>
        <v>16903</v>
      </c>
      <c r="E23" s="48">
        <f>E24</f>
        <v>3670.6</v>
      </c>
      <c r="F23" s="48">
        <f>F24</f>
        <v>3499.8</v>
      </c>
      <c r="G23" s="19">
        <f t="shared" si="0"/>
        <v>95.34680978586609</v>
      </c>
      <c r="H23" s="19">
        <f t="shared" si="1"/>
        <v>20.705200260308825</v>
      </c>
      <c r="I23" s="5" t="s">
        <v>95</v>
      </c>
    </row>
    <row r="24" spans="1:9" s="7" customFormat="1" ht="18" customHeight="1">
      <c r="A24" s="68"/>
      <c r="B24" s="69"/>
      <c r="C24" s="4" t="s">
        <v>54</v>
      </c>
      <c r="D24" s="50">
        <v>16903</v>
      </c>
      <c r="E24" s="50">
        <v>3670.6</v>
      </c>
      <c r="F24" s="50">
        <v>3499.8</v>
      </c>
      <c r="G24" s="17">
        <f t="shared" si="0"/>
        <v>95.34680978586609</v>
      </c>
      <c r="H24" s="17">
        <f t="shared" si="1"/>
        <v>20.705200260308825</v>
      </c>
      <c r="I24" s="13">
        <f>G24-95</f>
        <v>0.34680978586608546</v>
      </c>
    </row>
    <row r="25" spans="1:9" s="7" customFormat="1" ht="27" customHeight="1">
      <c r="A25" s="2" t="s">
        <v>11</v>
      </c>
      <c r="B25" s="3" t="s">
        <v>12</v>
      </c>
      <c r="C25" s="3" t="s">
        <v>61</v>
      </c>
      <c r="D25" s="48">
        <f>D26+D27+D28</f>
        <v>6168387.899999999</v>
      </c>
      <c r="E25" s="48">
        <f>E26+E27+E28</f>
        <v>1388398.9</v>
      </c>
      <c r="F25" s="48">
        <f>F26+F27+F28</f>
        <v>1190746.6</v>
      </c>
      <c r="G25" s="19">
        <f t="shared" si="0"/>
        <v>85.76401205734174</v>
      </c>
      <c r="H25" s="19">
        <f t="shared" si="1"/>
        <v>19.304016208189502</v>
      </c>
      <c r="I25" s="5" t="s">
        <v>95</v>
      </c>
    </row>
    <row r="26" spans="1:9" s="7" customFormat="1" ht="18" customHeight="1">
      <c r="A26" s="70"/>
      <c r="B26" s="70"/>
      <c r="C26" s="4" t="s">
        <v>54</v>
      </c>
      <c r="D26" s="50">
        <v>4206752.1</v>
      </c>
      <c r="E26" s="50">
        <v>924337.4</v>
      </c>
      <c r="F26" s="50">
        <v>812073.1</v>
      </c>
      <c r="G26" s="17">
        <f t="shared" si="0"/>
        <v>87.85461888699948</v>
      </c>
      <c r="H26" s="17">
        <f t="shared" si="1"/>
        <v>19.304039807812778</v>
      </c>
      <c r="I26" s="13">
        <f>G26-95</f>
        <v>-7.145381113000525</v>
      </c>
    </row>
    <row r="27" spans="1:9" s="7" customFormat="1" ht="18" customHeight="1">
      <c r="A27" s="70"/>
      <c r="B27" s="70"/>
      <c r="C27" s="4" t="s">
        <v>55</v>
      </c>
      <c r="D27" s="50">
        <v>1900746</v>
      </c>
      <c r="E27" s="50">
        <v>423228.8</v>
      </c>
      <c r="F27" s="56">
        <v>372617</v>
      </c>
      <c r="G27" s="17">
        <f t="shared" si="0"/>
        <v>88.04150379180246</v>
      </c>
      <c r="H27" s="17">
        <f t="shared" si="1"/>
        <v>19.603724011519688</v>
      </c>
      <c r="I27" s="13">
        <f>G27-95</f>
        <v>-6.958496208197545</v>
      </c>
    </row>
    <row r="28" spans="1:9" s="7" customFormat="1" ht="26.25" customHeight="1">
      <c r="A28" s="70"/>
      <c r="B28" s="70"/>
      <c r="C28" s="4" t="s">
        <v>111</v>
      </c>
      <c r="D28" s="50">
        <v>60889.8</v>
      </c>
      <c r="E28" s="50">
        <v>40832.7</v>
      </c>
      <c r="F28" s="50">
        <v>6056.5</v>
      </c>
      <c r="G28" s="17">
        <f t="shared" si="0"/>
        <v>14.832474952672737</v>
      </c>
      <c r="H28" s="17">
        <f t="shared" si="1"/>
        <v>9.946657732493783</v>
      </c>
      <c r="I28" s="13">
        <f>G28-95</f>
        <v>-80.16752504732726</v>
      </c>
    </row>
    <row r="29" spans="1:9" s="7" customFormat="1" ht="24.75" customHeight="1">
      <c r="A29" s="2" t="s">
        <v>13</v>
      </c>
      <c r="B29" s="3" t="s">
        <v>14</v>
      </c>
      <c r="C29" s="3" t="s">
        <v>62</v>
      </c>
      <c r="D29" s="48">
        <f>D30+D31</f>
        <v>193839.7</v>
      </c>
      <c r="E29" s="48">
        <f>E30+E31</f>
        <v>50537.1</v>
      </c>
      <c r="F29" s="48">
        <f>F30+F31</f>
        <v>49300.899999999994</v>
      </c>
      <c r="G29" s="19">
        <f aca="true" t="shared" si="2" ref="G29:G53">F29/E29*100</f>
        <v>97.55387626120215</v>
      </c>
      <c r="H29" s="19">
        <f aca="true" t="shared" si="3" ref="H29:H53">F29/D29*100</f>
        <v>25.433850753999305</v>
      </c>
      <c r="I29" s="5" t="s">
        <v>95</v>
      </c>
    </row>
    <row r="30" spans="1:9" s="7" customFormat="1" ht="18" customHeight="1">
      <c r="A30" s="68"/>
      <c r="B30" s="69"/>
      <c r="C30" s="4" t="s">
        <v>54</v>
      </c>
      <c r="D30" s="50">
        <v>190797.5</v>
      </c>
      <c r="E30" s="50">
        <v>49955.7</v>
      </c>
      <c r="F30" s="50">
        <v>48750.7</v>
      </c>
      <c r="G30" s="17">
        <f t="shared" si="2"/>
        <v>97.58786284648198</v>
      </c>
      <c r="H30" s="17">
        <f t="shared" si="3"/>
        <v>25.551016129666266</v>
      </c>
      <c r="I30" s="13">
        <f>G30-95</f>
        <v>2.5878628464819826</v>
      </c>
    </row>
    <row r="31" spans="1:9" s="7" customFormat="1" ht="18" customHeight="1">
      <c r="A31" s="71"/>
      <c r="B31" s="72"/>
      <c r="C31" s="4" t="s">
        <v>55</v>
      </c>
      <c r="D31" s="50">
        <v>3042.2</v>
      </c>
      <c r="E31" s="50">
        <v>581.4</v>
      </c>
      <c r="F31" s="50">
        <v>550.2</v>
      </c>
      <c r="G31" s="17">
        <f t="shared" si="2"/>
        <v>94.63364293085657</v>
      </c>
      <c r="H31" s="17">
        <f t="shared" si="3"/>
        <v>18.085595950299126</v>
      </c>
      <c r="I31" s="13">
        <f>G31-95</f>
        <v>-0.366357069143433</v>
      </c>
    </row>
    <row r="32" spans="1:9" s="7" customFormat="1" ht="25.5">
      <c r="A32" s="2" t="s">
        <v>15</v>
      </c>
      <c r="B32" s="3" t="s">
        <v>16</v>
      </c>
      <c r="C32" s="3" t="s">
        <v>63</v>
      </c>
      <c r="D32" s="48">
        <f>D33+D34</f>
        <v>272510.7</v>
      </c>
      <c r="E32" s="48">
        <f>E33+E34</f>
        <v>63061.799999999996</v>
      </c>
      <c r="F32" s="48">
        <f>F33+F34</f>
        <v>61811.3</v>
      </c>
      <c r="G32" s="19">
        <f t="shared" si="2"/>
        <v>98.01702456954925</v>
      </c>
      <c r="H32" s="19">
        <f t="shared" si="3"/>
        <v>22.6821552328037</v>
      </c>
      <c r="I32" s="5" t="s">
        <v>95</v>
      </c>
    </row>
    <row r="33" spans="1:9" s="7" customFormat="1" ht="18" customHeight="1">
      <c r="A33" s="68"/>
      <c r="B33" s="69"/>
      <c r="C33" s="4" t="s">
        <v>54</v>
      </c>
      <c r="D33" s="50">
        <f>267237-10</f>
        <v>267227</v>
      </c>
      <c r="E33" s="50">
        <v>62064.6</v>
      </c>
      <c r="F33" s="50">
        <v>60960</v>
      </c>
      <c r="G33" s="17">
        <f t="shared" si="2"/>
        <v>98.22024149031814</v>
      </c>
      <c r="H33" s="17">
        <f t="shared" si="3"/>
        <v>22.812066146010697</v>
      </c>
      <c r="I33" s="13">
        <f>G33-95</f>
        <v>3.220241490318145</v>
      </c>
    </row>
    <row r="34" spans="1:9" s="7" customFormat="1" ht="18" customHeight="1">
      <c r="A34" s="71"/>
      <c r="B34" s="72"/>
      <c r="C34" s="4" t="s">
        <v>55</v>
      </c>
      <c r="D34" s="50">
        <v>5283.7</v>
      </c>
      <c r="E34" s="50">
        <v>997.2</v>
      </c>
      <c r="F34" s="56">
        <v>851.3</v>
      </c>
      <c r="G34" s="17">
        <f t="shared" si="2"/>
        <v>85.36903329322101</v>
      </c>
      <c r="H34" s="17">
        <f t="shared" si="3"/>
        <v>16.11181558377652</v>
      </c>
      <c r="I34" s="13">
        <f>G34-95</f>
        <v>-9.630966706778992</v>
      </c>
    </row>
    <row r="35" spans="1:9" s="7" customFormat="1" ht="27" customHeight="1">
      <c r="A35" s="2" t="s">
        <v>17</v>
      </c>
      <c r="B35" s="3" t="s">
        <v>18</v>
      </c>
      <c r="C35" s="3" t="s">
        <v>64</v>
      </c>
      <c r="D35" s="48">
        <f>D36+D37</f>
        <v>262815</v>
      </c>
      <c r="E35" s="48">
        <f>E36+E37</f>
        <v>48373.700000000004</v>
      </c>
      <c r="F35" s="48">
        <f>F36+F37</f>
        <v>44401.1</v>
      </c>
      <c r="G35" s="19">
        <f t="shared" si="2"/>
        <v>91.78768628407585</v>
      </c>
      <c r="H35" s="19">
        <f t="shared" si="3"/>
        <v>16.894431444171758</v>
      </c>
      <c r="I35" s="5" t="s">
        <v>95</v>
      </c>
    </row>
    <row r="36" spans="1:9" s="7" customFormat="1" ht="18" customHeight="1">
      <c r="A36" s="68"/>
      <c r="B36" s="69"/>
      <c r="C36" s="4" t="s">
        <v>54</v>
      </c>
      <c r="D36" s="50">
        <f>257646.9+0.1</f>
        <v>257647</v>
      </c>
      <c r="E36" s="50">
        <v>47279.3</v>
      </c>
      <c r="F36" s="50">
        <v>43465.5</v>
      </c>
      <c r="G36" s="17">
        <f t="shared" si="2"/>
        <v>91.93346771208542</v>
      </c>
      <c r="H36" s="17">
        <f t="shared" si="3"/>
        <v>16.87017508451486</v>
      </c>
      <c r="I36" s="13">
        <f>G36-95</f>
        <v>-3.0665322879145833</v>
      </c>
    </row>
    <row r="37" spans="1:9" s="7" customFormat="1" ht="18" customHeight="1">
      <c r="A37" s="71"/>
      <c r="B37" s="72"/>
      <c r="C37" s="4" t="s">
        <v>55</v>
      </c>
      <c r="D37" s="50">
        <v>5168</v>
      </c>
      <c r="E37" s="50">
        <v>1094.4</v>
      </c>
      <c r="F37" s="56">
        <v>935.6</v>
      </c>
      <c r="G37" s="17">
        <f t="shared" si="2"/>
        <v>85.48976608187134</v>
      </c>
      <c r="H37" s="17">
        <f t="shared" si="3"/>
        <v>18.10371517027864</v>
      </c>
      <c r="I37" s="13">
        <f>G37-95</f>
        <v>-9.510233918128662</v>
      </c>
    </row>
    <row r="38" spans="1:9" s="7" customFormat="1" ht="27" customHeight="1">
      <c r="A38" s="2" t="s">
        <v>19</v>
      </c>
      <c r="B38" s="3" t="s">
        <v>20</v>
      </c>
      <c r="C38" s="3" t="s">
        <v>68</v>
      </c>
      <c r="D38" s="48">
        <f>D39+D40</f>
        <v>217858.6</v>
      </c>
      <c r="E38" s="48">
        <f>E39+E40</f>
        <v>42199</v>
      </c>
      <c r="F38" s="48">
        <f>F39+F40</f>
        <v>40196</v>
      </c>
      <c r="G38" s="19">
        <f t="shared" si="2"/>
        <v>95.25344202469253</v>
      </c>
      <c r="H38" s="19">
        <f t="shared" si="3"/>
        <v>18.45049954419977</v>
      </c>
      <c r="I38" s="5" t="s">
        <v>95</v>
      </c>
    </row>
    <row r="39" spans="1:9" s="7" customFormat="1" ht="18" customHeight="1">
      <c r="A39" s="68"/>
      <c r="B39" s="69"/>
      <c r="C39" s="4" t="s">
        <v>54</v>
      </c>
      <c r="D39" s="50">
        <v>213626.5</v>
      </c>
      <c r="E39" s="50">
        <v>41395.7</v>
      </c>
      <c r="F39" s="50">
        <v>39666.7</v>
      </c>
      <c r="G39" s="17">
        <f t="shared" si="2"/>
        <v>95.82323767927586</v>
      </c>
      <c r="H39" s="17">
        <f t="shared" si="3"/>
        <v>18.568248789358996</v>
      </c>
      <c r="I39" s="13">
        <f>G39-95</f>
        <v>0.8232376792758629</v>
      </c>
    </row>
    <row r="40" spans="1:9" s="7" customFormat="1" ht="18" customHeight="1">
      <c r="A40" s="71"/>
      <c r="B40" s="72"/>
      <c r="C40" s="4" t="s">
        <v>55</v>
      </c>
      <c r="D40" s="50">
        <v>4232.1</v>
      </c>
      <c r="E40" s="50">
        <v>803.3</v>
      </c>
      <c r="F40" s="56">
        <v>529.3</v>
      </c>
      <c r="G40" s="17">
        <f t="shared" si="2"/>
        <v>65.89070085895679</v>
      </c>
      <c r="H40" s="17">
        <f t="shared" si="3"/>
        <v>12.506793317738238</v>
      </c>
      <c r="I40" s="13">
        <f>G40-95</f>
        <v>-29.10929914104321</v>
      </c>
    </row>
    <row r="41" spans="1:9" s="7" customFormat="1" ht="27" customHeight="1">
      <c r="A41" s="2" t="s">
        <v>21</v>
      </c>
      <c r="B41" s="3" t="s">
        <v>22</v>
      </c>
      <c r="C41" s="3" t="s">
        <v>67</v>
      </c>
      <c r="D41" s="48">
        <f>D42+D43</f>
        <v>234564.5</v>
      </c>
      <c r="E41" s="48">
        <f>E42+E43</f>
        <v>33361.1</v>
      </c>
      <c r="F41" s="48">
        <f>F42+F43</f>
        <v>32323.2</v>
      </c>
      <c r="G41" s="19">
        <f t="shared" si="2"/>
        <v>96.88889155333608</v>
      </c>
      <c r="H41" s="19">
        <f t="shared" si="3"/>
        <v>13.780090337625687</v>
      </c>
      <c r="I41" s="5" t="s">
        <v>95</v>
      </c>
    </row>
    <row r="42" spans="1:9" s="7" customFormat="1" ht="18" customHeight="1">
      <c r="A42" s="68"/>
      <c r="B42" s="69"/>
      <c r="C42" s="4" t="s">
        <v>54</v>
      </c>
      <c r="D42" s="50">
        <v>230272.9</v>
      </c>
      <c r="E42" s="50">
        <v>32702.6</v>
      </c>
      <c r="F42" s="50">
        <v>31790.2</v>
      </c>
      <c r="G42" s="17">
        <f t="shared" si="2"/>
        <v>97.21000776696654</v>
      </c>
      <c r="H42" s="17">
        <f t="shared" si="3"/>
        <v>13.80544562560336</v>
      </c>
      <c r="I42" s="13">
        <f>G42-95</f>
        <v>2.210007766966541</v>
      </c>
    </row>
    <row r="43" spans="1:9" s="7" customFormat="1" ht="18" customHeight="1">
      <c r="A43" s="71"/>
      <c r="B43" s="72"/>
      <c r="C43" s="4" t="s">
        <v>55</v>
      </c>
      <c r="D43" s="50">
        <v>4291.6</v>
      </c>
      <c r="E43" s="50">
        <v>658.5</v>
      </c>
      <c r="F43" s="50">
        <v>533</v>
      </c>
      <c r="G43" s="17">
        <f t="shared" si="2"/>
        <v>80.9415337889142</v>
      </c>
      <c r="H43" s="17">
        <f t="shared" si="3"/>
        <v>12.419610401714976</v>
      </c>
      <c r="I43" s="13">
        <f>G43-95</f>
        <v>-14.0584662110858</v>
      </c>
    </row>
    <row r="44" spans="1:9" s="7" customFormat="1" ht="24.75" customHeight="1">
      <c r="A44" s="2" t="s">
        <v>23</v>
      </c>
      <c r="B44" s="3" t="s">
        <v>24</v>
      </c>
      <c r="C44" s="3" t="s">
        <v>66</v>
      </c>
      <c r="D44" s="48">
        <f>D45+D46</f>
        <v>205258.2</v>
      </c>
      <c r="E44" s="48">
        <f>E45+E46</f>
        <v>39977.7</v>
      </c>
      <c r="F44" s="48">
        <f>F45+F46</f>
        <v>37479.9</v>
      </c>
      <c r="G44" s="19">
        <f t="shared" si="2"/>
        <v>93.75201674933777</v>
      </c>
      <c r="H44" s="19">
        <f t="shared" si="3"/>
        <v>18.25987950785888</v>
      </c>
      <c r="I44" s="5" t="s">
        <v>95</v>
      </c>
    </row>
    <row r="45" spans="1:9" s="7" customFormat="1" ht="18" customHeight="1">
      <c r="A45" s="68"/>
      <c r="B45" s="69"/>
      <c r="C45" s="4" t="s">
        <v>54</v>
      </c>
      <c r="D45" s="50">
        <v>201505.1</v>
      </c>
      <c r="E45" s="50">
        <v>39320.1</v>
      </c>
      <c r="F45" s="50">
        <v>36962.6</v>
      </c>
      <c r="G45" s="17">
        <f t="shared" si="2"/>
        <v>94.00433874786687</v>
      </c>
      <c r="H45" s="17">
        <f t="shared" si="3"/>
        <v>18.343257813325813</v>
      </c>
      <c r="I45" s="13">
        <f>G45-95</f>
        <v>-0.9956612521331323</v>
      </c>
    </row>
    <row r="46" spans="1:9" s="7" customFormat="1" ht="18" customHeight="1">
      <c r="A46" s="71"/>
      <c r="B46" s="72"/>
      <c r="C46" s="4" t="s">
        <v>55</v>
      </c>
      <c r="D46" s="50">
        <v>3753.1</v>
      </c>
      <c r="E46" s="50">
        <v>657.6</v>
      </c>
      <c r="F46" s="56">
        <v>517.3</v>
      </c>
      <c r="G46" s="17">
        <f t="shared" si="2"/>
        <v>78.6648418491484</v>
      </c>
      <c r="H46" s="17">
        <f t="shared" si="3"/>
        <v>13.783272494737684</v>
      </c>
      <c r="I46" s="13">
        <f>G46-95</f>
        <v>-16.335158150851598</v>
      </c>
    </row>
    <row r="47" spans="1:9" s="7" customFormat="1" ht="27" customHeight="1">
      <c r="A47" s="2" t="s">
        <v>25</v>
      </c>
      <c r="B47" s="3" t="s">
        <v>26</v>
      </c>
      <c r="C47" s="3" t="s">
        <v>97</v>
      </c>
      <c r="D47" s="48">
        <f>D48+D49</f>
        <v>221515.09999999998</v>
      </c>
      <c r="E47" s="48">
        <f>E48+E49</f>
        <v>43495.799999999996</v>
      </c>
      <c r="F47" s="48">
        <f>F48+F49</f>
        <v>41357</v>
      </c>
      <c r="G47" s="19">
        <f t="shared" si="2"/>
        <v>95.08274362122322</v>
      </c>
      <c r="H47" s="19">
        <f t="shared" si="3"/>
        <v>18.670059061436444</v>
      </c>
      <c r="I47" s="5" t="s">
        <v>95</v>
      </c>
    </row>
    <row r="48" spans="1:9" s="7" customFormat="1" ht="18" customHeight="1">
      <c r="A48" s="68"/>
      <c r="B48" s="69"/>
      <c r="C48" s="4" t="s">
        <v>54</v>
      </c>
      <c r="D48" s="50">
        <v>217655.3</v>
      </c>
      <c r="E48" s="50">
        <v>42714.1</v>
      </c>
      <c r="F48" s="50">
        <v>40703.8</v>
      </c>
      <c r="G48" s="17">
        <f t="shared" si="2"/>
        <v>95.29359157748848</v>
      </c>
      <c r="H48" s="17">
        <f t="shared" si="3"/>
        <v>18.701037833675542</v>
      </c>
      <c r="I48" s="13">
        <f>G48-95</f>
        <v>0.29359157748848475</v>
      </c>
    </row>
    <row r="49" spans="1:9" s="7" customFormat="1" ht="18" customHeight="1">
      <c r="A49" s="71"/>
      <c r="B49" s="72"/>
      <c r="C49" s="4" t="s">
        <v>55</v>
      </c>
      <c r="D49" s="50">
        <v>3859.8</v>
      </c>
      <c r="E49" s="50">
        <v>781.7</v>
      </c>
      <c r="F49" s="56">
        <v>653.2</v>
      </c>
      <c r="G49" s="17">
        <f t="shared" si="2"/>
        <v>83.5614685940898</v>
      </c>
      <c r="H49" s="17">
        <f t="shared" si="3"/>
        <v>16.92315664024043</v>
      </c>
      <c r="I49" s="13">
        <f>G49-95</f>
        <v>-11.438531405910197</v>
      </c>
    </row>
    <row r="50" spans="1:9" s="7" customFormat="1" ht="27" customHeight="1">
      <c r="A50" s="2" t="s">
        <v>27</v>
      </c>
      <c r="B50" s="3" t="s">
        <v>28</v>
      </c>
      <c r="C50" s="3" t="s">
        <v>65</v>
      </c>
      <c r="D50" s="48">
        <f>D51+D52</f>
        <v>46469.5</v>
      </c>
      <c r="E50" s="48">
        <f>E51+E52</f>
        <v>6558.6</v>
      </c>
      <c r="F50" s="48">
        <f>F51+F52</f>
        <v>6506.400000000001</v>
      </c>
      <c r="G50" s="19">
        <f t="shared" si="2"/>
        <v>99.20409843564175</v>
      </c>
      <c r="H50" s="19">
        <f t="shared" si="3"/>
        <v>14.001441805915709</v>
      </c>
      <c r="I50" s="5" t="s">
        <v>95</v>
      </c>
    </row>
    <row r="51" spans="1:9" s="7" customFormat="1" ht="18" customHeight="1">
      <c r="A51" s="68"/>
      <c r="B51" s="69"/>
      <c r="C51" s="4" t="s">
        <v>54</v>
      </c>
      <c r="D51" s="50">
        <v>45800.8</v>
      </c>
      <c r="E51" s="50">
        <v>6409.3</v>
      </c>
      <c r="F51" s="50">
        <v>6361.1</v>
      </c>
      <c r="G51" s="17">
        <f t="shared" si="2"/>
        <v>99.2479677967953</v>
      </c>
      <c r="H51" s="17">
        <f t="shared" si="3"/>
        <v>13.88862203280292</v>
      </c>
      <c r="I51" s="13">
        <f>G51-95</f>
        <v>4.247967796795294</v>
      </c>
    </row>
    <row r="52" spans="1:9" s="7" customFormat="1" ht="18" customHeight="1">
      <c r="A52" s="71"/>
      <c r="B52" s="72"/>
      <c r="C52" s="4" t="s">
        <v>55</v>
      </c>
      <c r="D52" s="50">
        <v>668.7</v>
      </c>
      <c r="E52" s="50">
        <v>149.3</v>
      </c>
      <c r="F52" s="56">
        <v>145.3</v>
      </c>
      <c r="G52" s="17">
        <f t="shared" si="2"/>
        <v>97.32083054253181</v>
      </c>
      <c r="H52" s="17">
        <f t="shared" si="3"/>
        <v>21.72872738148647</v>
      </c>
      <c r="I52" s="13">
        <f>G52-95</f>
        <v>2.3208305425318088</v>
      </c>
    </row>
    <row r="53" spans="1:9" s="7" customFormat="1" ht="40.5" customHeight="1">
      <c r="A53" s="2" t="s">
        <v>29</v>
      </c>
      <c r="B53" s="3" t="s">
        <v>30</v>
      </c>
      <c r="C53" s="3" t="s">
        <v>69</v>
      </c>
      <c r="D53" s="48">
        <f>D54+D55</f>
        <v>327006.5</v>
      </c>
      <c r="E53" s="48">
        <f>E54+E55</f>
        <v>91609.40000000001</v>
      </c>
      <c r="F53" s="48">
        <f>F54+F55</f>
        <v>84608.7</v>
      </c>
      <c r="G53" s="19">
        <f t="shared" si="2"/>
        <v>92.35809862306705</v>
      </c>
      <c r="H53" s="19">
        <f t="shared" si="3"/>
        <v>25.87370587434806</v>
      </c>
      <c r="I53" s="5" t="s">
        <v>95</v>
      </c>
    </row>
    <row r="54" spans="1:9" s="7" customFormat="1" ht="18" customHeight="1">
      <c r="A54" s="70"/>
      <c r="B54" s="70"/>
      <c r="C54" s="4" t="s">
        <v>54</v>
      </c>
      <c r="D54" s="50">
        <v>319666.7</v>
      </c>
      <c r="E54" s="50">
        <v>84269.6</v>
      </c>
      <c r="F54" s="50">
        <v>80310.4</v>
      </c>
      <c r="G54" s="17">
        <f aca="true" t="shared" si="4" ref="G54:G77">F54/E54*100</f>
        <v>95.30174582530354</v>
      </c>
      <c r="H54" s="17">
        <f aca="true" t="shared" si="5" ref="H54:H77">F54/D54*100</f>
        <v>25.12316734899193</v>
      </c>
      <c r="I54" s="13">
        <f>G54-95</f>
        <v>0.30174582530354144</v>
      </c>
    </row>
    <row r="55" spans="1:9" s="7" customFormat="1" ht="25.5">
      <c r="A55" s="70"/>
      <c r="B55" s="70"/>
      <c r="C55" s="4" t="s">
        <v>111</v>
      </c>
      <c r="D55" s="50">
        <v>7339.8</v>
      </c>
      <c r="E55" s="50">
        <v>7339.8</v>
      </c>
      <c r="F55" s="50">
        <v>4298.3</v>
      </c>
      <c r="G55" s="17">
        <f>F55/E55*100</f>
        <v>58.56154118640835</v>
      </c>
      <c r="H55" s="17">
        <f>F55/D55*100</f>
        <v>58.56154118640835</v>
      </c>
      <c r="I55" s="13">
        <f>G55-95</f>
        <v>-36.43845881359165</v>
      </c>
    </row>
    <row r="56" spans="1:9" s="7" customFormat="1" ht="38.25">
      <c r="A56" s="2" t="s">
        <v>101</v>
      </c>
      <c r="B56" s="3" t="s">
        <v>102</v>
      </c>
      <c r="C56" s="3" t="s">
        <v>103</v>
      </c>
      <c r="D56" s="48">
        <f>D57+D58</f>
        <v>547039.1</v>
      </c>
      <c r="E56" s="48">
        <f>E57+E58</f>
        <v>84124.7</v>
      </c>
      <c r="F56" s="48">
        <f>F57+F58</f>
        <v>79217.6</v>
      </c>
      <c r="G56" s="19">
        <f t="shared" si="4"/>
        <v>94.16687370058973</v>
      </c>
      <c r="H56" s="19">
        <f t="shared" si="5"/>
        <v>14.481158659408441</v>
      </c>
      <c r="I56" s="5" t="s">
        <v>95</v>
      </c>
    </row>
    <row r="57" spans="1:9" s="7" customFormat="1" ht="18" customHeight="1">
      <c r="A57" s="68"/>
      <c r="B57" s="69"/>
      <c r="C57" s="4" t="s">
        <v>54</v>
      </c>
      <c r="D57" s="50">
        <v>536899.1</v>
      </c>
      <c r="E57" s="50">
        <v>83284.7</v>
      </c>
      <c r="F57" s="50">
        <v>79077.6</v>
      </c>
      <c r="G57" s="17">
        <f t="shared" si="4"/>
        <v>94.94853196325377</v>
      </c>
      <c r="H57" s="17">
        <f t="shared" si="5"/>
        <v>14.72857749249347</v>
      </c>
      <c r="I57" s="13">
        <f>G57-95</f>
        <v>-0.05146803674622902</v>
      </c>
    </row>
    <row r="58" spans="1:9" s="7" customFormat="1" ht="18" customHeight="1">
      <c r="A58" s="71"/>
      <c r="B58" s="72"/>
      <c r="C58" s="4" t="s">
        <v>55</v>
      </c>
      <c r="D58" s="50">
        <v>10140</v>
      </c>
      <c r="E58" s="50">
        <v>840</v>
      </c>
      <c r="F58" s="50">
        <v>140</v>
      </c>
      <c r="G58" s="17">
        <f>F58/E58*100</f>
        <v>16.666666666666664</v>
      </c>
      <c r="H58" s="54">
        <f>F58/D58*100</f>
        <v>1.3806706114398422</v>
      </c>
      <c r="I58" s="55">
        <f>G58-95</f>
        <v>-78.33333333333334</v>
      </c>
    </row>
    <row r="59" spans="1:9" s="7" customFormat="1" ht="38.25">
      <c r="A59" s="2" t="s">
        <v>31</v>
      </c>
      <c r="B59" s="3" t="s">
        <v>32</v>
      </c>
      <c r="C59" s="3" t="s">
        <v>70</v>
      </c>
      <c r="D59" s="48">
        <f>D60+D61</f>
        <v>1423745.0999999999</v>
      </c>
      <c r="E59" s="48">
        <f>E60+E61</f>
        <v>46092.9</v>
      </c>
      <c r="F59" s="48">
        <f>F60+F61</f>
        <v>44113.9</v>
      </c>
      <c r="G59" s="19">
        <f t="shared" si="4"/>
        <v>95.70649709608205</v>
      </c>
      <c r="H59" s="19">
        <f t="shared" si="5"/>
        <v>3.0984408655734796</v>
      </c>
      <c r="I59" s="5" t="s">
        <v>95</v>
      </c>
    </row>
    <row r="60" spans="1:9" s="7" customFormat="1" ht="18" customHeight="1">
      <c r="A60" s="70"/>
      <c r="B60" s="70"/>
      <c r="C60" s="4" t="s">
        <v>54</v>
      </c>
      <c r="D60" s="50">
        <v>1412584.7</v>
      </c>
      <c r="E60" s="50">
        <v>46092.9</v>
      </c>
      <c r="F60" s="50">
        <v>44113.9</v>
      </c>
      <c r="G60" s="17">
        <f t="shared" si="4"/>
        <v>95.70649709608205</v>
      </c>
      <c r="H60" s="17">
        <f t="shared" si="5"/>
        <v>3.122920699905641</v>
      </c>
      <c r="I60" s="13">
        <f>G60-95</f>
        <v>0.706497096082046</v>
      </c>
    </row>
    <row r="61" spans="1:9" s="7" customFormat="1" ht="25.5" customHeight="1">
      <c r="A61" s="70"/>
      <c r="B61" s="70"/>
      <c r="C61" s="4" t="s">
        <v>111</v>
      </c>
      <c r="D61" s="50">
        <v>11160.4</v>
      </c>
      <c r="E61" s="50">
        <v>0</v>
      </c>
      <c r="F61" s="50">
        <v>0</v>
      </c>
      <c r="G61" s="17">
        <v>0</v>
      </c>
      <c r="H61" s="17">
        <f t="shared" si="5"/>
        <v>0</v>
      </c>
      <c r="I61" s="13">
        <f>G61-95</f>
        <v>-95</v>
      </c>
    </row>
    <row r="62" spans="1:9" s="7" customFormat="1" ht="26.25" customHeight="1">
      <c r="A62" s="2" t="s">
        <v>33</v>
      </c>
      <c r="B62" s="3" t="s">
        <v>104</v>
      </c>
      <c r="C62" s="3" t="s">
        <v>71</v>
      </c>
      <c r="D62" s="48">
        <f>D63+D64</f>
        <v>562394.7999999999</v>
      </c>
      <c r="E62" s="48">
        <f>E63+E64</f>
        <v>259996.9</v>
      </c>
      <c r="F62" s="48">
        <f>F63+F64</f>
        <v>225141.9</v>
      </c>
      <c r="G62" s="19">
        <f t="shared" si="4"/>
        <v>86.59407092930724</v>
      </c>
      <c r="H62" s="19">
        <f t="shared" si="5"/>
        <v>40.032713673739515</v>
      </c>
      <c r="I62" s="5" t="s">
        <v>95</v>
      </c>
    </row>
    <row r="63" spans="1:9" s="7" customFormat="1" ht="18" customHeight="1">
      <c r="A63" s="70"/>
      <c r="B63" s="70"/>
      <c r="C63" s="4" t="s">
        <v>54</v>
      </c>
      <c r="D63" s="50">
        <v>558689.7</v>
      </c>
      <c r="E63" s="50">
        <v>259973.4</v>
      </c>
      <c r="F63" s="50">
        <v>225141.9</v>
      </c>
      <c r="G63" s="17">
        <f t="shared" si="4"/>
        <v>86.60189850192366</v>
      </c>
      <c r="H63" s="17">
        <f t="shared" si="5"/>
        <v>40.29820130924197</v>
      </c>
      <c r="I63" s="13">
        <f>G63-95</f>
        <v>-8.398101498076343</v>
      </c>
    </row>
    <row r="64" spans="1:9" s="7" customFormat="1" ht="18" customHeight="1">
      <c r="A64" s="70"/>
      <c r="B64" s="70"/>
      <c r="C64" s="4" t="s">
        <v>55</v>
      </c>
      <c r="D64" s="50">
        <f>3664.1+41</f>
        <v>3705.1</v>
      </c>
      <c r="E64" s="50">
        <v>23.5</v>
      </c>
      <c r="F64" s="50">
        <v>0</v>
      </c>
      <c r="G64" s="17">
        <f>F64/E64*100</f>
        <v>0</v>
      </c>
      <c r="H64" s="17">
        <f>F64/D64*100</f>
        <v>0</v>
      </c>
      <c r="I64" s="13">
        <f>G64-95</f>
        <v>-95</v>
      </c>
    </row>
    <row r="65" spans="1:9" s="7" customFormat="1" ht="51">
      <c r="A65" s="2" t="s">
        <v>34</v>
      </c>
      <c r="B65" s="3" t="s">
        <v>96</v>
      </c>
      <c r="C65" s="3" t="s">
        <v>72</v>
      </c>
      <c r="D65" s="48">
        <f>D66</f>
        <v>25100.8</v>
      </c>
      <c r="E65" s="48">
        <f>E66</f>
        <v>6071.3</v>
      </c>
      <c r="F65" s="48">
        <f>F66</f>
        <v>2279.1</v>
      </c>
      <c r="G65" s="19">
        <f t="shared" si="4"/>
        <v>37.53891258873717</v>
      </c>
      <c r="H65" s="19">
        <f t="shared" si="5"/>
        <v>9.079790285568587</v>
      </c>
      <c r="I65" s="5" t="s">
        <v>95</v>
      </c>
    </row>
    <row r="66" spans="1:9" s="7" customFormat="1" ht="18" customHeight="1">
      <c r="A66" s="68"/>
      <c r="B66" s="69"/>
      <c r="C66" s="4" t="s">
        <v>54</v>
      </c>
      <c r="D66" s="50">
        <v>25100.8</v>
      </c>
      <c r="E66" s="50">
        <v>6071.3</v>
      </c>
      <c r="F66" s="50">
        <v>2279.1</v>
      </c>
      <c r="G66" s="17">
        <f t="shared" si="4"/>
        <v>37.53891258873717</v>
      </c>
      <c r="H66" s="17">
        <f t="shared" si="5"/>
        <v>9.079790285568587</v>
      </c>
      <c r="I66" s="13">
        <f>G66-95</f>
        <v>-57.46108741126283</v>
      </c>
    </row>
    <row r="67" spans="1:9" s="7" customFormat="1" ht="38.25">
      <c r="A67" s="2" t="s">
        <v>35</v>
      </c>
      <c r="B67" s="3" t="s">
        <v>36</v>
      </c>
      <c r="C67" s="3" t="s">
        <v>73</v>
      </c>
      <c r="D67" s="48">
        <f>D68</f>
        <v>689294.8</v>
      </c>
      <c r="E67" s="48">
        <f>E68</f>
        <v>192170.2</v>
      </c>
      <c r="F67" s="48">
        <f>F68</f>
        <v>185315.6</v>
      </c>
      <c r="G67" s="19">
        <f t="shared" si="4"/>
        <v>96.43305777898966</v>
      </c>
      <c r="H67" s="19">
        <f t="shared" si="5"/>
        <v>26.884810388820572</v>
      </c>
      <c r="I67" s="5" t="s">
        <v>95</v>
      </c>
    </row>
    <row r="68" spans="1:9" s="7" customFormat="1" ht="18" customHeight="1">
      <c r="A68" s="68"/>
      <c r="B68" s="69"/>
      <c r="C68" s="4" t="s">
        <v>54</v>
      </c>
      <c r="D68" s="50">
        <v>689294.8</v>
      </c>
      <c r="E68" s="50">
        <v>192170.2</v>
      </c>
      <c r="F68" s="50">
        <v>185315.6</v>
      </c>
      <c r="G68" s="17">
        <f t="shared" si="4"/>
        <v>96.43305777898966</v>
      </c>
      <c r="H68" s="17">
        <f t="shared" si="5"/>
        <v>26.884810388820572</v>
      </c>
      <c r="I68" s="13">
        <f>G68-95</f>
        <v>1.4330577789896637</v>
      </c>
    </row>
    <row r="69" spans="1:9" s="7" customFormat="1" ht="39" customHeight="1">
      <c r="A69" s="2" t="s">
        <v>37</v>
      </c>
      <c r="B69" s="3" t="s">
        <v>38</v>
      </c>
      <c r="C69" s="3" t="s">
        <v>74</v>
      </c>
      <c r="D69" s="48">
        <f>D70+D71</f>
        <v>1202050.7</v>
      </c>
      <c r="E69" s="48">
        <f>E70+E71</f>
        <v>339817.3</v>
      </c>
      <c r="F69" s="48">
        <f>F70+F71</f>
        <v>269328.1</v>
      </c>
      <c r="G69" s="19">
        <f t="shared" si="4"/>
        <v>79.25673589896688</v>
      </c>
      <c r="H69" s="19">
        <f t="shared" si="5"/>
        <v>22.405718827001223</v>
      </c>
      <c r="I69" s="5" t="s">
        <v>95</v>
      </c>
    </row>
    <row r="70" spans="1:9" s="7" customFormat="1" ht="18" customHeight="1">
      <c r="A70" s="70"/>
      <c r="B70" s="70"/>
      <c r="C70" s="4" t="s">
        <v>54</v>
      </c>
      <c r="D70" s="50">
        <v>1003919.4</v>
      </c>
      <c r="E70" s="50">
        <v>290148.5</v>
      </c>
      <c r="F70" s="50">
        <v>231908.8</v>
      </c>
      <c r="G70" s="17">
        <f t="shared" si="4"/>
        <v>79.92762326877444</v>
      </c>
      <c r="H70" s="17">
        <f t="shared" si="5"/>
        <v>23.10034052534496</v>
      </c>
      <c r="I70" s="13">
        <f>G70-95</f>
        <v>-15.07237673122556</v>
      </c>
    </row>
    <row r="71" spans="1:9" s="7" customFormat="1" ht="18" customHeight="1">
      <c r="A71" s="70"/>
      <c r="B71" s="70"/>
      <c r="C71" s="4" t="s">
        <v>55</v>
      </c>
      <c r="D71" s="50">
        <v>198131.3</v>
      </c>
      <c r="E71" s="50">
        <v>49668.8</v>
      </c>
      <c r="F71" s="50">
        <v>37419.3</v>
      </c>
      <c r="G71" s="17">
        <f t="shared" si="4"/>
        <v>75.33763650420386</v>
      </c>
      <c r="H71" s="17">
        <f t="shared" si="5"/>
        <v>18.886112391126492</v>
      </c>
      <c r="I71" s="13">
        <f>G71-95</f>
        <v>-19.662363495796143</v>
      </c>
    </row>
    <row r="72" spans="1:9" s="7" customFormat="1" ht="41.25" customHeight="1">
      <c r="A72" s="2" t="s">
        <v>39</v>
      </c>
      <c r="B72" s="3" t="s">
        <v>40</v>
      </c>
      <c r="C72" s="3" t="s">
        <v>75</v>
      </c>
      <c r="D72" s="48">
        <f>D73</f>
        <v>13797.4</v>
      </c>
      <c r="E72" s="48">
        <f>E73</f>
        <v>2148.4</v>
      </c>
      <c r="F72" s="48">
        <f>F73</f>
        <v>1625.7</v>
      </c>
      <c r="G72" s="19">
        <f t="shared" si="4"/>
        <v>75.67026624464718</v>
      </c>
      <c r="H72" s="19">
        <f>F72/D72*100</f>
        <v>11.782654703059997</v>
      </c>
      <c r="I72" s="5" t="s">
        <v>95</v>
      </c>
    </row>
    <row r="73" spans="1:9" s="7" customFormat="1" ht="18" customHeight="1">
      <c r="A73" s="70"/>
      <c r="B73" s="70"/>
      <c r="C73" s="4" t="s">
        <v>54</v>
      </c>
      <c r="D73" s="50">
        <v>13797.4</v>
      </c>
      <c r="E73" s="50">
        <v>2148.4</v>
      </c>
      <c r="F73" s="50">
        <v>1625.7</v>
      </c>
      <c r="G73" s="17">
        <f t="shared" si="4"/>
        <v>75.67026624464718</v>
      </c>
      <c r="H73" s="17">
        <f t="shared" si="5"/>
        <v>11.782654703059997</v>
      </c>
      <c r="I73" s="13">
        <f>G73-95</f>
        <v>-19.32973375535282</v>
      </c>
    </row>
    <row r="74" spans="1:9" s="7" customFormat="1" ht="19.5" customHeight="1">
      <c r="A74" s="2" t="s">
        <v>41</v>
      </c>
      <c r="B74" s="3" t="s">
        <v>42</v>
      </c>
      <c r="C74" s="3" t="s">
        <v>76</v>
      </c>
      <c r="D74" s="48">
        <f>D75+D76</f>
        <v>403958.2</v>
      </c>
      <c r="E74" s="48">
        <f>E75+E76</f>
        <v>56950.55</v>
      </c>
      <c r="F74" s="48">
        <f>F75+F76</f>
        <v>42930.2</v>
      </c>
      <c r="G74" s="19">
        <f t="shared" si="4"/>
        <v>75.38153714055439</v>
      </c>
      <c r="H74" s="19">
        <f t="shared" si="5"/>
        <v>10.627386694960023</v>
      </c>
      <c r="I74" s="5" t="s">
        <v>95</v>
      </c>
    </row>
    <row r="75" spans="1:9" s="7" customFormat="1" ht="18" customHeight="1">
      <c r="A75" s="70"/>
      <c r="B75" s="70"/>
      <c r="C75" s="4" t="s">
        <v>54</v>
      </c>
      <c r="D75" s="50">
        <f>401945.5+1000</f>
        <v>402945.5</v>
      </c>
      <c r="E75" s="50">
        <v>56755.8</v>
      </c>
      <c r="F75" s="50">
        <v>42754.5</v>
      </c>
      <c r="G75" s="17">
        <f t="shared" si="4"/>
        <v>75.33062700199802</v>
      </c>
      <c r="H75" s="17">
        <f t="shared" si="5"/>
        <v>10.610491989611498</v>
      </c>
      <c r="I75" s="13">
        <f>G75-95</f>
        <v>-19.669372998001975</v>
      </c>
    </row>
    <row r="76" spans="1:9" s="7" customFormat="1" ht="18" customHeight="1">
      <c r="A76" s="70"/>
      <c r="B76" s="70"/>
      <c r="C76" s="4" t="s">
        <v>55</v>
      </c>
      <c r="D76" s="50">
        <v>1012.7</v>
      </c>
      <c r="E76" s="50">
        <v>194.75</v>
      </c>
      <c r="F76" s="50">
        <v>175.7</v>
      </c>
      <c r="G76" s="17">
        <f t="shared" si="4"/>
        <v>90.21822849807445</v>
      </c>
      <c r="H76" s="17">
        <f t="shared" si="5"/>
        <v>17.34965932655278</v>
      </c>
      <c r="I76" s="13">
        <f>G76-95</f>
        <v>-4.781771501925547</v>
      </c>
    </row>
    <row r="77" spans="1:9" s="7" customFormat="1" ht="38.25">
      <c r="A77" s="2" t="s">
        <v>43</v>
      </c>
      <c r="B77" s="3" t="s">
        <v>44</v>
      </c>
      <c r="C77" s="3" t="s">
        <v>77</v>
      </c>
      <c r="D77" s="48">
        <f>D78+D79</f>
        <v>369836.8</v>
      </c>
      <c r="E77" s="48">
        <f>E78+E79</f>
        <v>96886.4</v>
      </c>
      <c r="F77" s="48">
        <f>F78+F79</f>
        <v>73828.3</v>
      </c>
      <c r="G77" s="19">
        <f t="shared" si="4"/>
        <v>76.20089094031775</v>
      </c>
      <c r="H77" s="19">
        <f t="shared" si="5"/>
        <v>19.96239963140499</v>
      </c>
      <c r="I77" s="5" t="s">
        <v>95</v>
      </c>
    </row>
    <row r="78" spans="1:9" s="7" customFormat="1" ht="18" customHeight="1">
      <c r="A78" s="70"/>
      <c r="B78" s="70"/>
      <c r="C78" s="4" t="s">
        <v>54</v>
      </c>
      <c r="D78" s="50">
        <v>359304</v>
      </c>
      <c r="E78" s="50">
        <v>91115.9</v>
      </c>
      <c r="F78" s="50">
        <v>73828.3</v>
      </c>
      <c r="G78" s="17">
        <f aca="true" t="shared" si="6" ref="G78:G91">F78/E78*100</f>
        <v>81.02680212783937</v>
      </c>
      <c r="H78" s="17">
        <f aca="true" t="shared" si="7" ref="H78:H91">F78/D78*100</f>
        <v>20.547586444904596</v>
      </c>
      <c r="I78" s="13">
        <f>G78-95</f>
        <v>-13.973197872160625</v>
      </c>
    </row>
    <row r="79" spans="1:9" s="7" customFormat="1" ht="25.5">
      <c r="A79" s="70"/>
      <c r="B79" s="70"/>
      <c r="C79" s="4" t="s">
        <v>111</v>
      </c>
      <c r="D79" s="50">
        <v>10532.8</v>
      </c>
      <c r="E79" s="50">
        <v>5770.5</v>
      </c>
      <c r="F79" s="50">
        <v>0</v>
      </c>
      <c r="G79" s="17">
        <v>0</v>
      </c>
      <c r="H79" s="17">
        <f t="shared" si="7"/>
        <v>0</v>
      </c>
      <c r="I79" s="13">
        <f>G79-95</f>
        <v>-95</v>
      </c>
    </row>
    <row r="80" spans="1:9" s="7" customFormat="1" ht="25.5">
      <c r="A80" s="2" t="s">
        <v>45</v>
      </c>
      <c r="B80" s="3" t="s">
        <v>46</v>
      </c>
      <c r="C80" s="3" t="s">
        <v>78</v>
      </c>
      <c r="D80" s="48">
        <f>D81</f>
        <v>19616</v>
      </c>
      <c r="E80" s="48">
        <f>E81</f>
        <v>3848.5</v>
      </c>
      <c r="F80" s="48">
        <f>F81</f>
        <v>3520.3</v>
      </c>
      <c r="G80" s="19">
        <f t="shared" si="6"/>
        <v>91.47200207873198</v>
      </c>
      <c r="H80" s="19">
        <f t="shared" si="7"/>
        <v>17.946064437194128</v>
      </c>
      <c r="I80" s="5" t="s">
        <v>95</v>
      </c>
    </row>
    <row r="81" spans="1:9" s="7" customFormat="1" ht="18" customHeight="1">
      <c r="A81" s="70"/>
      <c r="B81" s="70"/>
      <c r="C81" s="4" t="s">
        <v>54</v>
      </c>
      <c r="D81" s="50">
        <v>19616</v>
      </c>
      <c r="E81" s="50">
        <v>3848.5</v>
      </c>
      <c r="F81" s="50">
        <v>3520.3</v>
      </c>
      <c r="G81" s="17">
        <f t="shared" si="6"/>
        <v>91.47200207873198</v>
      </c>
      <c r="H81" s="17">
        <f t="shared" si="7"/>
        <v>17.946064437194128</v>
      </c>
      <c r="I81" s="13">
        <f>G81-95</f>
        <v>-3.5279979212680246</v>
      </c>
    </row>
    <row r="82" spans="1:9" s="7" customFormat="1" ht="28.5" customHeight="1">
      <c r="A82" s="2" t="s">
        <v>47</v>
      </c>
      <c r="B82" s="3" t="s">
        <v>48</v>
      </c>
      <c r="C82" s="3" t="s">
        <v>79</v>
      </c>
      <c r="D82" s="48">
        <f>D83</f>
        <v>4697.5</v>
      </c>
      <c r="E82" s="48">
        <f>E83</f>
        <v>1324.6</v>
      </c>
      <c r="F82" s="48">
        <f>F83</f>
        <v>959.8</v>
      </c>
      <c r="G82" s="19">
        <f t="shared" si="6"/>
        <v>72.45961044843726</v>
      </c>
      <c r="H82" s="19">
        <f t="shared" si="7"/>
        <v>20.43214475784992</v>
      </c>
      <c r="I82" s="5" t="s">
        <v>95</v>
      </c>
    </row>
    <row r="83" spans="1:9" s="7" customFormat="1" ht="18" customHeight="1">
      <c r="A83" s="70"/>
      <c r="B83" s="70"/>
      <c r="C83" s="4" t="s">
        <v>54</v>
      </c>
      <c r="D83" s="50">
        <v>4697.5</v>
      </c>
      <c r="E83" s="50">
        <v>1324.6</v>
      </c>
      <c r="F83" s="50">
        <v>959.8</v>
      </c>
      <c r="G83" s="17">
        <f t="shared" si="6"/>
        <v>72.45961044843726</v>
      </c>
      <c r="H83" s="17">
        <f>F83/D83*100</f>
        <v>20.43214475784992</v>
      </c>
      <c r="I83" s="13">
        <f>G83-95</f>
        <v>-22.54038955156274</v>
      </c>
    </row>
    <row r="84" spans="1:9" s="7" customFormat="1" ht="18" customHeight="1">
      <c r="A84" s="2" t="s">
        <v>49</v>
      </c>
      <c r="B84" s="3" t="s">
        <v>50</v>
      </c>
      <c r="C84" s="3" t="s">
        <v>80</v>
      </c>
      <c r="D84" s="48">
        <f>D85</f>
        <v>121983.7</v>
      </c>
      <c r="E84" s="48">
        <f>E85</f>
        <v>22380</v>
      </c>
      <c r="F84" s="48">
        <f>F85</f>
        <v>18773.3</v>
      </c>
      <c r="G84" s="19">
        <f t="shared" si="6"/>
        <v>83.88427167113494</v>
      </c>
      <c r="H84" s="19">
        <f t="shared" si="7"/>
        <v>15.39000702552882</v>
      </c>
      <c r="I84" s="5" t="s">
        <v>95</v>
      </c>
    </row>
    <row r="85" spans="1:9" s="7" customFormat="1" ht="18" customHeight="1">
      <c r="A85" s="70"/>
      <c r="B85" s="70"/>
      <c r="C85" s="4" t="s">
        <v>54</v>
      </c>
      <c r="D85" s="50">
        <v>121983.7</v>
      </c>
      <c r="E85" s="50">
        <v>22380</v>
      </c>
      <c r="F85" s="50">
        <v>18773.3</v>
      </c>
      <c r="G85" s="17">
        <f t="shared" si="6"/>
        <v>83.88427167113494</v>
      </c>
      <c r="H85" s="17">
        <f t="shared" si="7"/>
        <v>15.39000702552882</v>
      </c>
      <c r="I85" s="13">
        <f>G85-95</f>
        <v>-11.11572832886506</v>
      </c>
    </row>
    <row r="86" spans="1:9" ht="30.75" customHeight="1">
      <c r="A86" s="2" t="s">
        <v>51</v>
      </c>
      <c r="B86" s="3" t="s">
        <v>52</v>
      </c>
      <c r="C86" s="3" t="s">
        <v>82</v>
      </c>
      <c r="D86" s="48">
        <f>D87+D88+D89</f>
        <v>1593107.6</v>
      </c>
      <c r="E86" s="48">
        <f>E87+E88+E89</f>
        <v>326263.8</v>
      </c>
      <c r="F86" s="48">
        <f>F87+F88+F89</f>
        <v>170659.9</v>
      </c>
      <c r="G86" s="19">
        <f t="shared" si="6"/>
        <v>52.30733535255827</v>
      </c>
      <c r="H86" s="19">
        <f t="shared" si="7"/>
        <v>10.712390048230262</v>
      </c>
      <c r="I86" s="5" t="s">
        <v>95</v>
      </c>
    </row>
    <row r="87" spans="1:9" s="7" customFormat="1" ht="18" customHeight="1">
      <c r="A87" s="70"/>
      <c r="B87" s="70"/>
      <c r="C87" s="4" t="s">
        <v>54</v>
      </c>
      <c r="D87" s="50">
        <v>834428.2</v>
      </c>
      <c r="E87" s="50">
        <v>134815.1</v>
      </c>
      <c r="F87" s="50">
        <v>101854.7</v>
      </c>
      <c r="G87" s="17">
        <f t="shared" si="6"/>
        <v>75.55140336653683</v>
      </c>
      <c r="H87" s="17">
        <f t="shared" si="7"/>
        <v>12.206526577121915</v>
      </c>
      <c r="I87" s="13">
        <f>G87-95</f>
        <v>-19.44859663346317</v>
      </c>
    </row>
    <row r="88" spans="1:9" s="7" customFormat="1" ht="18" customHeight="1">
      <c r="A88" s="70"/>
      <c r="B88" s="70"/>
      <c r="C88" s="4" t="s">
        <v>55</v>
      </c>
      <c r="D88" s="50">
        <v>649668.9</v>
      </c>
      <c r="E88" s="50">
        <v>122778.7</v>
      </c>
      <c r="F88" s="50">
        <v>43372.8</v>
      </c>
      <c r="G88" s="17">
        <f t="shared" si="6"/>
        <v>35.32599709884533</v>
      </c>
      <c r="H88" s="17">
        <f t="shared" si="7"/>
        <v>6.676139184129023</v>
      </c>
      <c r="I88" s="13">
        <f>G88-95</f>
        <v>-59.67400290115467</v>
      </c>
    </row>
    <row r="89" spans="1:9" s="7" customFormat="1" ht="25.5">
      <c r="A89" s="70"/>
      <c r="B89" s="70"/>
      <c r="C89" s="4" t="s">
        <v>111</v>
      </c>
      <c r="D89" s="50">
        <v>109010.5</v>
      </c>
      <c r="E89" s="50">
        <v>68670</v>
      </c>
      <c r="F89" s="50">
        <v>25432.4</v>
      </c>
      <c r="G89" s="17">
        <f t="shared" si="6"/>
        <v>37.03567787971458</v>
      </c>
      <c r="H89" s="17">
        <f t="shared" si="7"/>
        <v>23.330229656776183</v>
      </c>
      <c r="I89" s="13">
        <f>G89-95</f>
        <v>-57.96432212028542</v>
      </c>
    </row>
    <row r="90" spans="1:9" s="7" customFormat="1" ht="39" customHeight="1">
      <c r="A90" s="2" t="s">
        <v>53</v>
      </c>
      <c r="B90" s="3" t="s">
        <v>99</v>
      </c>
      <c r="C90" s="3" t="s">
        <v>81</v>
      </c>
      <c r="D90" s="48">
        <f>D91</f>
        <v>51606</v>
      </c>
      <c r="E90" s="48">
        <f>E91</f>
        <v>11827.9</v>
      </c>
      <c r="F90" s="48">
        <f>F91</f>
        <v>8867.3</v>
      </c>
      <c r="G90" s="19">
        <f t="shared" si="6"/>
        <v>74.96935212506024</v>
      </c>
      <c r="H90" s="19">
        <f t="shared" si="7"/>
        <v>17.18269193504631</v>
      </c>
      <c r="I90" s="5" t="s">
        <v>95</v>
      </c>
    </row>
    <row r="91" spans="1:9" s="7" customFormat="1" ht="18" customHeight="1">
      <c r="A91" s="70"/>
      <c r="B91" s="70"/>
      <c r="C91" s="4" t="s">
        <v>54</v>
      </c>
      <c r="D91" s="50">
        <v>51606</v>
      </c>
      <c r="E91" s="50">
        <v>11827.9</v>
      </c>
      <c r="F91" s="50">
        <v>8867.3</v>
      </c>
      <c r="G91" s="17">
        <f t="shared" si="6"/>
        <v>74.96935212506024</v>
      </c>
      <c r="H91" s="17">
        <f t="shared" si="7"/>
        <v>17.18269193504631</v>
      </c>
      <c r="I91" s="13">
        <f>G91-95</f>
        <v>-20.03064787493976</v>
      </c>
    </row>
    <row r="92" spans="1:9" s="14" customFormat="1" ht="18" customHeight="1">
      <c r="A92" s="75" t="s">
        <v>116</v>
      </c>
      <c r="B92" s="76"/>
      <c r="C92" s="77"/>
      <c r="D92" s="48">
        <f>56487.3+22005.8+114245.2</f>
        <v>192738.3</v>
      </c>
      <c r="E92" s="18" t="s">
        <v>95</v>
      </c>
      <c r="F92" s="18" t="s">
        <v>95</v>
      </c>
      <c r="G92" s="18" t="s">
        <v>95</v>
      </c>
      <c r="H92" s="18" t="s">
        <v>95</v>
      </c>
      <c r="I92" s="18" t="s">
        <v>95</v>
      </c>
    </row>
    <row r="93" spans="1:9" ht="29.25" customHeight="1">
      <c r="A93" s="78" t="s">
        <v>90</v>
      </c>
      <c r="B93" s="79"/>
      <c r="C93" s="80"/>
      <c r="D93" s="53">
        <f>D95+D96+D97</f>
        <v>19224308.9</v>
      </c>
      <c r="E93" s="53">
        <f>E95+E96+E97</f>
        <v>3888334.8499999996</v>
      </c>
      <c r="F93" s="53">
        <f>F95+F96+F97</f>
        <v>3282449.0999999996</v>
      </c>
      <c r="G93" s="28">
        <f>F93/E93*100</f>
        <v>84.41786077143021</v>
      </c>
      <c r="H93" s="28">
        <f>F93/D93*100</f>
        <v>17.074471270069946</v>
      </c>
      <c r="I93" s="29" t="s">
        <v>95</v>
      </c>
    </row>
    <row r="94" spans="1:9" ht="15.75" customHeight="1">
      <c r="A94" s="82"/>
      <c r="B94" s="82"/>
      <c r="C94" s="30" t="s">
        <v>88</v>
      </c>
      <c r="D94" s="63"/>
      <c r="E94" s="58"/>
      <c r="F94" s="58"/>
      <c r="G94" s="58"/>
      <c r="H94" s="31"/>
      <c r="I94" s="32"/>
    </row>
    <row r="95" spans="1:9" ht="20.25" customHeight="1">
      <c r="A95" s="82"/>
      <c r="B95" s="82"/>
      <c r="C95" s="33" t="s">
        <v>54</v>
      </c>
      <c r="D95" s="53">
        <f>D6+D8+D11+D15+D17+D21+D24+D26+D30+D33+D36+D39+D42+D45+D48+D51+D54+D57+D60+D63+D66+D68+D70+D73+D75+D78+D81+D83+D85+D87+D91+D13</f>
        <v>15934424.7</v>
      </c>
      <c r="E95" s="53">
        <f>E6+E8+E11+E15+E17+E21+E24+E26+E30+E33+E36+E39+E42+E45+E48+E51+E54+E57+E60+E63+E66+E68+E70+E73+E75+E78+E81+E83+E85+E87+E91+E13</f>
        <v>3136824.9</v>
      </c>
      <c r="F95" s="53">
        <f>F6+F8+F11+F15+F17+F21+F24+F26+F30+F33+F36+F39+F42+F45+F48+F51+F54+F57+F60+F63+F66+F68+F70+F73+F75+F78+F81+F83+F85+F87+F91+F13</f>
        <v>2773170.6999999993</v>
      </c>
      <c r="G95" s="28">
        <f>F95/E95*100</f>
        <v>88.4069333930625</v>
      </c>
      <c r="H95" s="28">
        <f>F95/D95*100</f>
        <v>17.403644952428053</v>
      </c>
      <c r="I95" s="1">
        <f>G95-95</f>
        <v>-6.593066606937498</v>
      </c>
    </row>
    <row r="96" spans="1:9" ht="18.75" customHeight="1">
      <c r="A96" s="82"/>
      <c r="B96" s="82"/>
      <c r="C96" s="33" t="s">
        <v>55</v>
      </c>
      <c r="D96" s="53">
        <f>(D18+D27+D31+D34+D37+D40+D43+D46+D49+D52+D64+D71+D76+D88+D58)+22005.8+114245.2</f>
        <v>3027096.8000000003</v>
      </c>
      <c r="E96" s="53">
        <f>(E18+E27+E31+E34+E37+E40+E43+E46+E49+E52+E64+E71+E76+E88+E58)</f>
        <v>626311.65</v>
      </c>
      <c r="F96" s="53">
        <f>(F18+F27+F31+F34+F37+F40+F43+F46+F49+F52+F64+F71+F76+F88+F58)</f>
        <v>473451.69999999995</v>
      </c>
      <c r="G96" s="28">
        <f>F96/E96*100</f>
        <v>75.59362818813923</v>
      </c>
      <c r="H96" s="28">
        <f>F96/D96*100</f>
        <v>15.640454576807716</v>
      </c>
      <c r="I96" s="1">
        <f>G96-95</f>
        <v>-19.406371811860765</v>
      </c>
    </row>
    <row r="97" spans="1:9" ht="30" customHeight="1">
      <c r="A97" s="82"/>
      <c r="B97" s="82"/>
      <c r="C97" s="34" t="s">
        <v>111</v>
      </c>
      <c r="D97" s="53">
        <f>(D19+D22+D28+D55+D61+D79+D89)+56487.3</f>
        <v>262787.4</v>
      </c>
      <c r="E97" s="53">
        <f>(E19+E22+E28+E55+E61+E79+E89)</f>
        <v>125198.3</v>
      </c>
      <c r="F97" s="53">
        <f>(F19+F22+F28+F55+F61+F79+F89)</f>
        <v>35826.7</v>
      </c>
      <c r="G97" s="28">
        <f>F97/E97*100</f>
        <v>28.615963635288978</v>
      </c>
      <c r="H97" s="28">
        <f>F97/D97*100</f>
        <v>13.633340106869657</v>
      </c>
      <c r="I97" s="1">
        <f>G97-95</f>
        <v>-66.38403636471102</v>
      </c>
    </row>
    <row r="98" spans="1:9" ht="26.25" customHeight="1">
      <c r="A98" s="83" t="s">
        <v>89</v>
      </c>
      <c r="B98" s="84"/>
      <c r="C98" s="85"/>
      <c r="D98" s="57">
        <f>D100+D101+D102</f>
        <v>19308151.4</v>
      </c>
      <c r="E98" s="57">
        <f>E100+E101+E102</f>
        <v>3908765.2499999995</v>
      </c>
      <c r="F98" s="57">
        <f>F100+F101+F102</f>
        <v>3282449.0999999996</v>
      </c>
      <c r="G98" s="35">
        <f>F98/E98*100</f>
        <v>83.97662407585106</v>
      </c>
      <c r="H98" s="35">
        <f>F98/D98*100</f>
        <v>17.000328161918183</v>
      </c>
      <c r="I98" s="36" t="s">
        <v>95</v>
      </c>
    </row>
    <row r="99" spans="1:9" ht="14.25" customHeight="1">
      <c r="A99" s="74"/>
      <c r="B99" s="74"/>
      <c r="C99" s="37" t="s">
        <v>88</v>
      </c>
      <c r="D99" s="64"/>
      <c r="E99" s="59"/>
      <c r="F99" s="59"/>
      <c r="G99" s="59"/>
      <c r="H99" s="38"/>
      <c r="I99" s="39"/>
    </row>
    <row r="100" spans="1:9" ht="27" customHeight="1">
      <c r="A100" s="74"/>
      <c r="B100" s="74"/>
      <c r="C100" s="40" t="s">
        <v>100</v>
      </c>
      <c r="D100" s="52">
        <f>D95+D9-D8</f>
        <v>16018267.2</v>
      </c>
      <c r="E100" s="52">
        <f>E95+E9-E8</f>
        <v>3157255.3</v>
      </c>
      <c r="F100" s="52">
        <f>F95+F9-F8</f>
        <v>2773170.6999999993</v>
      </c>
      <c r="G100" s="35">
        <f>F100/E100*100</f>
        <v>87.83485770061101</v>
      </c>
      <c r="H100" s="35">
        <f>F100/D100*100</f>
        <v>17.312551135368746</v>
      </c>
      <c r="I100" s="41">
        <f>G100-95</f>
        <v>-7.1651422993889895</v>
      </c>
    </row>
    <row r="101" spans="1:9" ht="18.75" customHeight="1">
      <c r="A101" s="74"/>
      <c r="B101" s="74"/>
      <c r="C101" s="40" t="s">
        <v>55</v>
      </c>
      <c r="D101" s="52">
        <f>D96</f>
        <v>3027096.8000000003</v>
      </c>
      <c r="E101" s="52">
        <f aca="true" t="shared" si="8" ref="D101:F102">E96</f>
        <v>626311.65</v>
      </c>
      <c r="F101" s="52">
        <f t="shared" si="8"/>
        <v>473451.69999999995</v>
      </c>
      <c r="G101" s="35">
        <f>F101/E101*100</f>
        <v>75.59362818813923</v>
      </c>
      <c r="H101" s="35">
        <f>F101/D101*100</f>
        <v>15.640454576807716</v>
      </c>
      <c r="I101" s="23">
        <f>G101-95</f>
        <v>-19.406371811860765</v>
      </c>
    </row>
    <row r="102" spans="1:9" ht="27" customHeight="1">
      <c r="A102" s="74"/>
      <c r="B102" s="74"/>
      <c r="C102" s="42" t="s">
        <v>111</v>
      </c>
      <c r="D102" s="52">
        <f t="shared" si="8"/>
        <v>262787.4</v>
      </c>
      <c r="E102" s="52">
        <f t="shared" si="8"/>
        <v>125198.3</v>
      </c>
      <c r="F102" s="52">
        <f t="shared" si="8"/>
        <v>35826.7</v>
      </c>
      <c r="G102" s="35">
        <f>F102/E102*100</f>
        <v>28.615963635288978</v>
      </c>
      <c r="H102" s="35">
        <f>F102/D102*100</f>
        <v>13.633340106869657</v>
      </c>
      <c r="I102" s="23">
        <f>G102-95</f>
        <v>-66.38403636471102</v>
      </c>
    </row>
    <row r="103" spans="1:9" ht="10.5" customHeight="1">
      <c r="A103" s="22"/>
      <c r="B103" s="6"/>
      <c r="C103" s="6"/>
      <c r="D103" s="44"/>
      <c r="E103" s="45"/>
      <c r="F103" s="46"/>
      <c r="G103" s="6"/>
      <c r="H103" s="6"/>
      <c r="I103" s="6"/>
    </row>
    <row r="104" spans="1:9" s="47" customFormat="1" ht="29.25" customHeight="1">
      <c r="A104" s="66" t="s">
        <v>115</v>
      </c>
      <c r="B104" s="81"/>
      <c r="C104" s="81"/>
      <c r="D104" s="81"/>
      <c r="E104" s="81"/>
      <c r="F104" s="81"/>
      <c r="G104" s="81"/>
      <c r="H104" s="81"/>
      <c r="I104" s="81"/>
    </row>
    <row r="105" spans="1:18" ht="18.75" customHeight="1">
      <c r="A105" s="66" t="s">
        <v>118</v>
      </c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</sheetData>
  <sheetProtection password="CC0D" sheet="1" formatCells="0" formatColumns="0" formatRows="0" insertColumns="0" insertRows="0" insertHyperlinks="0" deleteColumns="0" deleteRows="0" sort="0" autoFilter="0" pivotTables="0"/>
  <autoFilter ref="A4:I102"/>
  <mergeCells count="40">
    <mergeCell ref="A60:B61"/>
    <mergeCell ref="A63:B64"/>
    <mergeCell ref="A104:I104"/>
    <mergeCell ref="A75:B76"/>
    <mergeCell ref="A70:B71"/>
    <mergeCell ref="A94:B97"/>
    <mergeCell ref="A98:C98"/>
    <mergeCell ref="A68:B68"/>
    <mergeCell ref="A78:B79"/>
    <mergeCell ref="A81:B81"/>
    <mergeCell ref="A85:B85"/>
    <mergeCell ref="A73:B73"/>
    <mergeCell ref="A99:B102"/>
    <mergeCell ref="A83:B83"/>
    <mergeCell ref="A87:B89"/>
    <mergeCell ref="A91:B91"/>
    <mergeCell ref="A92:C92"/>
    <mergeCell ref="A93:C93"/>
    <mergeCell ref="A13:B13"/>
    <mergeCell ref="A6:B6"/>
    <mergeCell ref="A8:B9"/>
    <mergeCell ref="A2:I2"/>
    <mergeCell ref="A11:B11"/>
    <mergeCell ref="A54:B55"/>
    <mergeCell ref="A15:B15"/>
    <mergeCell ref="A17:B19"/>
    <mergeCell ref="A21:B22"/>
    <mergeCell ref="A33:B34"/>
    <mergeCell ref="A36:B37"/>
    <mergeCell ref="A42:B43"/>
    <mergeCell ref="A105:R105"/>
    <mergeCell ref="A66:B66"/>
    <mergeCell ref="A24:B24"/>
    <mergeCell ref="A26:B28"/>
    <mergeCell ref="A30:B31"/>
    <mergeCell ref="A57:B58"/>
    <mergeCell ref="A51:B52"/>
    <mergeCell ref="A39:B40"/>
    <mergeCell ref="A45:B46"/>
    <mergeCell ref="A48:B49"/>
  </mergeCells>
  <printOptions/>
  <pageMargins left="0.32" right="0.28" top="0.18" bottom="0.41" header="0.5118110236220472" footer="0.28"/>
  <pageSetup fitToHeight="6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Новикова Н.А.</cp:lastModifiedBy>
  <cp:lastPrinted>2010-04-13T13:55:40Z</cp:lastPrinted>
  <dcterms:created xsi:type="dcterms:W3CDTF">2002-03-11T10:22:12Z</dcterms:created>
  <dcterms:modified xsi:type="dcterms:W3CDTF">2010-05-14T10:22:47Z</dcterms:modified>
  <cp:category/>
  <cp:version/>
  <cp:contentType/>
  <cp:contentStatus/>
</cp:coreProperties>
</file>