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источникам'!$A$6:$G$6</definedName>
    <definedName name="_xlnm.Print_Titles" localSheetId="0">'По ГРБС и источникам'!$6:$6</definedName>
    <definedName name="_xlnm.Print_Area" localSheetId="0">'По ГРБС и источникам'!$A$1:$G$160</definedName>
  </definedNames>
  <calcPr fullCalcOnLoad="1"/>
</workbook>
</file>

<file path=xl/sharedStrings.xml><?xml version="1.0" encoding="utf-8"?>
<sst xmlns="http://schemas.openxmlformats.org/spreadsheetml/2006/main" count="232" uniqueCount="128">
  <si>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</si>
  <si>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</si>
  <si>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</si>
  <si>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</si>
  <si>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</si>
  <si>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</si>
  <si>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</si>
  <si>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</si>
  <si>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</si>
  <si>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</si>
  <si>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</si>
  <si>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</si>
  <si>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</si>
  <si>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</si>
  <si>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</si>
  <si>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</si>
  <si>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</si>
  <si>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</si>
  <si>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</si>
  <si>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</si>
  <si>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</si>
  <si>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</si>
  <si>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</si>
  <si>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</si>
  <si>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</si>
  <si>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</si>
  <si>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</si>
  <si>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</si>
  <si>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</si>
  <si>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</si>
  <si>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</si>
  <si>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</si>
  <si>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</si>
  <si>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</si>
  <si>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</si>
  <si>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</si>
  <si>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</si>
  <si>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</si>
  <si>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</si>
  <si>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</si>
  <si>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</si>
  <si>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</si>
  <si>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</si>
  <si>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</si>
  <si>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</si>
  <si>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</si>
  <si>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</si>
  <si>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</si>
  <si>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</si>
  <si>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</si>
  <si>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</si>
  <si>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</si>
  <si>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</si>
  <si>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</si>
  <si>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</si>
  <si>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</si>
  <si>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</si>
  <si>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</si>
  <si>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</si>
  <si>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</si>
  <si>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</si>
  <si>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</si>
  <si>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</si>
  <si>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</si>
  <si>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</si>
  <si>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</si>
  <si>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</si>
  <si>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</si>
  <si>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</si>
  <si>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</si>
  <si>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</si>
  <si>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</si>
  <si>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</si>
  <si>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</si>
  <si>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</si>
  <si>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</si>
  <si>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</si>
  <si>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</si>
  <si>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</si>
  <si>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</si>
  <si>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</si>
  <si>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</si>
  <si>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</si>
  <si>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</si>
  <si>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</si>
  <si>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</si>
  <si>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</si>
  <si>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</si>
  <si>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</si>
  <si>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</si>
  <si>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</si>
  <si>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</si>
  <si>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</si>
  <si>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</si>
  <si>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</si>
  <si>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</si>
  <si>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</si>
  <si>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</si>
  <si>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</si>
  <si>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</si>
  <si>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</si>
  <si>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</si>
  <si>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</si>
  <si>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</si>
  <si>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</si>
  <si>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</si>
  <si>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</si>
  <si>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</si>
  <si>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</si>
  <si>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</si>
  <si>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</si>
  <si>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</si>
  <si>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</si>
  <si>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</si>
  <si>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</si>
  <si>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</si>
  <si>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</si>
  <si>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</si>
  <si>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</si>
  <si>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</si>
  <si>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</si>
  <si>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</si>
  <si>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</si>
  <si>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</si>
  <si>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2023 года</t>
  </si>
  <si>
    <t>Оперативный анализ исполнения бюджета города Перми по расходам на 1 января 2024 года</t>
  </si>
  <si>
    <t>Кассовый расход на 01.01.2024</t>
  </si>
  <si>
    <t xml:space="preserve"> *   расчётный уровень установлен исходя из 95,0 % исполнения плана по расходам за 2023 год.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</si>
</sst>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  <numFmt numFmtId="209" formatCode="[$-FC19]d\ mmmm\ yyyy\ &quot;г.&quot;"/>
    <numFmt numFmtId="210" formatCode="_-* #,##0_р_._-;\-* #,##0_р_._-;_-* &quot;-&quot;??_р_._-;_-@_-"/>
  </numFmts>
  <fonts count="10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60"/>
      <name val="Times New Roman"/>
      <family val="1"/>
    </font>
    <font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b/>
      <sz val="11"/>
      <color rgb="FFC00000"/>
      <name val="Times New Roman"/>
      <family val="1"/>
    </font>
    <font>
      <i/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Alignment="1">
      <alignment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left" vertical="center" wrapText="1"/>
    </xf>
    <xf numFmtId="49" fontId="8" fillId="35" borderId="13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9" fontId="84" fillId="35" borderId="10" xfId="0" applyNumberFormat="1" applyFont="1" applyFill="1" applyBorder="1" applyAlignment="1" applyProtection="1">
      <alignment horizontal="center" vertical="center" wrapText="1"/>
      <protection/>
    </xf>
    <xf numFmtId="49" fontId="86" fillId="0" borderId="10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24" fillId="35" borderId="16" xfId="0" applyNumberFormat="1" applyFont="1" applyFill="1" applyBorder="1" applyAlignment="1" applyProtection="1">
      <alignment horizontal="center" vertical="center" wrapText="1"/>
      <protection/>
    </xf>
    <xf numFmtId="49" fontId="7" fillId="35" borderId="16" xfId="0" applyNumberFormat="1" applyFont="1" applyFill="1" applyBorder="1" applyAlignment="1">
      <alignment horizontal="left" vertical="center" wrapText="1"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49" fontId="7" fillId="35" borderId="10" xfId="0" applyNumberFormat="1" applyFont="1" applyFill="1" applyBorder="1" applyAlignment="1">
      <alignment horizontal="left" vertical="center" wrapText="1"/>
    </xf>
    <xf numFmtId="49" fontId="87" fillId="0" borderId="14" xfId="0" applyNumberFormat="1" applyFont="1" applyFill="1" applyBorder="1" applyAlignment="1">
      <alignment horizontal="left" vertical="center" wrapText="1"/>
    </xf>
    <xf numFmtId="179" fontId="87" fillId="0" borderId="14" xfId="0" applyNumberFormat="1" applyFont="1" applyFill="1" applyBorder="1" applyAlignment="1" applyProtection="1">
      <alignment horizontal="center" vertical="center" wrapText="1"/>
      <protection/>
    </xf>
    <xf numFmtId="179" fontId="24" fillId="0" borderId="19" xfId="0" applyNumberFormat="1" applyFont="1" applyFill="1" applyBorder="1" applyAlignment="1" applyProtection="1">
      <alignment horizontal="center" vertical="center" wrapText="1"/>
      <protection/>
    </xf>
    <xf numFmtId="179" fontId="23" fillId="35" borderId="16" xfId="0" applyNumberFormat="1" applyFont="1" applyFill="1" applyBorder="1" applyAlignment="1" applyProtection="1">
      <alignment horizontal="center" vertical="center" wrapText="1"/>
      <protection/>
    </xf>
    <xf numFmtId="179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8" fillId="36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179" fontId="20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0" fillId="33" borderId="0" xfId="0" applyNumberFormat="1" applyFont="1" applyFill="1" applyBorder="1" applyAlignment="1" applyProtection="1">
      <alignment/>
      <protection/>
    </xf>
    <xf numFmtId="179" fontId="88" fillId="0" borderId="10" xfId="0" applyNumberFormat="1" applyFont="1" applyFill="1" applyBorder="1" applyAlignment="1" applyProtection="1">
      <alignment horizontal="center" vertical="center" wrapText="1"/>
      <protection/>
    </xf>
    <xf numFmtId="179" fontId="89" fillId="0" borderId="10" xfId="0" applyNumberFormat="1" applyFont="1" applyFill="1" applyBorder="1" applyAlignment="1" applyProtection="1">
      <alignment horizontal="center" vertical="center" wrapText="1"/>
      <protection/>
    </xf>
    <xf numFmtId="179" fontId="89" fillId="35" borderId="10" xfId="0" applyNumberFormat="1" applyFont="1" applyFill="1" applyBorder="1" applyAlignment="1" applyProtection="1">
      <alignment horizontal="center" vertical="center" wrapText="1"/>
      <protection/>
    </xf>
    <xf numFmtId="179" fontId="90" fillId="0" borderId="10" xfId="0" applyNumberFormat="1" applyFont="1" applyFill="1" applyBorder="1" applyAlignment="1" applyProtection="1">
      <alignment horizontal="center" vertical="center" wrapText="1"/>
      <protection/>
    </xf>
    <xf numFmtId="179" fontId="90" fillId="0" borderId="14" xfId="0" applyNumberFormat="1" applyFont="1" applyFill="1" applyBorder="1" applyAlignment="1" applyProtection="1">
      <alignment horizontal="center" vertical="center" wrapText="1"/>
      <protection/>
    </xf>
    <xf numFmtId="179" fontId="91" fillId="0" borderId="10" xfId="0" applyNumberFormat="1" applyFont="1" applyFill="1" applyBorder="1" applyAlignment="1" applyProtection="1">
      <alignment horizontal="center" vertical="center" wrapText="1"/>
      <protection/>
    </xf>
    <xf numFmtId="179" fontId="88" fillId="35" borderId="16" xfId="0" applyNumberFormat="1" applyFont="1" applyFill="1" applyBorder="1" applyAlignment="1" applyProtection="1">
      <alignment horizontal="center" vertical="center" wrapText="1"/>
      <protection/>
    </xf>
    <xf numFmtId="179" fontId="91" fillId="35" borderId="16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0" xfId="0" applyNumberFormat="1" applyFont="1" applyFill="1" applyBorder="1" applyAlignment="1" applyProtection="1">
      <alignment/>
      <protection/>
    </xf>
    <xf numFmtId="200" fontId="0" fillId="0" borderId="0" xfId="0" applyNumberFormat="1" applyFont="1" applyFill="1" applyBorder="1" applyAlignment="1" applyProtection="1">
      <alignment/>
      <protection/>
    </xf>
    <xf numFmtId="179" fontId="92" fillId="33" borderId="10" xfId="0" applyNumberFormat="1" applyFont="1" applyFill="1" applyBorder="1" applyAlignment="1">
      <alignment horizontal="center" vertical="center"/>
    </xf>
    <xf numFmtId="179" fontId="93" fillId="33" borderId="10" xfId="0" applyNumberFormat="1" applyFont="1" applyFill="1" applyBorder="1" applyAlignment="1">
      <alignment vertical="center"/>
    </xf>
    <xf numFmtId="179" fontId="94" fillId="35" borderId="10" xfId="0" applyNumberFormat="1" applyFont="1" applyFill="1" applyBorder="1" applyAlignment="1">
      <alignment vertical="center"/>
    </xf>
    <xf numFmtId="179" fontId="93" fillId="35" borderId="10" xfId="0" applyNumberFormat="1" applyFont="1" applyFill="1" applyBorder="1" applyAlignment="1">
      <alignment vertical="center"/>
    </xf>
    <xf numFmtId="179" fontId="93" fillId="33" borderId="14" xfId="0" applyNumberFormat="1" applyFont="1" applyFill="1" applyBorder="1" applyAlignment="1">
      <alignment vertical="center"/>
    </xf>
    <xf numFmtId="179" fontId="92" fillId="35" borderId="16" xfId="0" applyNumberFormat="1" applyFont="1" applyFill="1" applyBorder="1" applyAlignment="1">
      <alignment horizontal="center" vertical="center"/>
    </xf>
    <xf numFmtId="179" fontId="95" fillId="35" borderId="16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3" fillId="0" borderId="0" xfId="0" applyNumberFormat="1" applyFont="1" applyAlignment="1">
      <alignment/>
    </xf>
    <xf numFmtId="0" fontId="96" fillId="0" borderId="0" xfId="0" applyFont="1" applyAlignment="1">
      <alignment/>
    </xf>
    <xf numFmtId="179" fontId="0" fillId="0" borderId="0" xfId="0" applyNumberFormat="1" applyFont="1" applyFill="1" applyAlignment="1">
      <alignment/>
    </xf>
    <xf numFmtId="0" fontId="97" fillId="0" borderId="0" xfId="0" applyFont="1" applyFill="1" applyAlignment="1">
      <alignment/>
    </xf>
    <xf numFmtId="179" fontId="98" fillId="0" borderId="0" xfId="0" applyNumberFormat="1" applyFont="1" applyFill="1" applyAlignment="1">
      <alignment horizontal="right"/>
    </xf>
    <xf numFmtId="179" fontId="99" fillId="0" borderId="10" xfId="0" applyNumberFormat="1" applyFont="1" applyFill="1" applyBorder="1" applyAlignment="1">
      <alignment horizontal="center" vertical="center" wrapText="1"/>
    </xf>
    <xf numFmtId="179" fontId="100" fillId="0" borderId="10" xfId="0" applyNumberFormat="1" applyFont="1" applyFill="1" applyBorder="1" applyAlignment="1" applyProtection="1">
      <alignment horizontal="center" vertical="center" wrapText="1"/>
      <protection/>
    </xf>
    <xf numFmtId="179" fontId="98" fillId="0" borderId="10" xfId="0" applyNumberFormat="1" applyFont="1" applyFill="1" applyBorder="1" applyAlignment="1" applyProtection="1">
      <alignment horizontal="center" vertical="center" wrapText="1"/>
      <protection/>
    </xf>
    <xf numFmtId="179" fontId="101" fillId="0" borderId="10" xfId="0" applyNumberFormat="1" applyFont="1" applyFill="1" applyBorder="1" applyAlignment="1" applyProtection="1">
      <alignment horizontal="center" vertical="center" wrapText="1"/>
      <protection/>
    </xf>
    <xf numFmtId="179" fontId="101" fillId="35" borderId="10" xfId="0" applyNumberFormat="1" applyFont="1" applyFill="1" applyBorder="1" applyAlignment="1" applyProtection="1">
      <alignment horizontal="center" vertical="center" wrapText="1"/>
      <protection/>
    </xf>
    <xf numFmtId="179" fontId="102" fillId="0" borderId="10" xfId="0" applyNumberFormat="1" applyFont="1" applyFill="1" applyBorder="1" applyAlignment="1" applyProtection="1">
      <alignment horizontal="center" vertical="center" wrapText="1"/>
      <protection/>
    </xf>
    <xf numFmtId="179" fontId="102" fillId="0" borderId="14" xfId="0" applyNumberFormat="1" applyFont="1" applyFill="1" applyBorder="1" applyAlignment="1" applyProtection="1">
      <alignment horizontal="center" vertical="center" wrapText="1"/>
      <protection/>
    </xf>
    <xf numFmtId="179" fontId="100" fillId="0" borderId="19" xfId="0" applyNumberFormat="1" applyFont="1" applyFill="1" applyBorder="1" applyAlignment="1" applyProtection="1">
      <alignment horizontal="center" vertical="center" wrapText="1"/>
      <protection/>
    </xf>
    <xf numFmtId="179" fontId="100" fillId="0" borderId="16" xfId="0" applyNumberFormat="1" applyFont="1" applyFill="1" applyBorder="1" applyAlignment="1" applyProtection="1">
      <alignment horizontal="center" vertical="center" wrapText="1"/>
      <protection/>
    </xf>
    <xf numFmtId="179" fontId="103" fillId="0" borderId="19" xfId="0" applyNumberFormat="1" applyFont="1" applyFill="1" applyBorder="1" applyAlignment="1" applyProtection="1">
      <alignment horizontal="center" vertical="center" wrapText="1"/>
      <protection/>
    </xf>
    <xf numFmtId="179" fontId="103" fillId="0" borderId="16" xfId="0" applyNumberFormat="1" applyFont="1" applyFill="1" applyBorder="1" applyAlignment="1" applyProtection="1">
      <alignment horizontal="center" vertical="center" wrapText="1"/>
      <protection/>
    </xf>
    <xf numFmtId="179" fontId="104" fillId="0" borderId="10" xfId="0" applyNumberFormat="1" applyFont="1" applyFill="1" applyBorder="1" applyAlignment="1" applyProtection="1">
      <alignment horizontal="center" vertical="center" wrapText="1"/>
      <protection/>
    </xf>
    <xf numFmtId="179" fontId="103" fillId="0" borderId="10" xfId="0" applyNumberFormat="1" applyFont="1" applyFill="1" applyBorder="1" applyAlignment="1" applyProtection="1">
      <alignment horizontal="center" vertical="center" wrapText="1"/>
      <protection/>
    </xf>
    <xf numFmtId="178" fontId="103" fillId="0" borderId="16" xfId="0" applyNumberFormat="1" applyFont="1" applyFill="1" applyBorder="1" applyAlignment="1" applyProtection="1">
      <alignment horizontal="center" vertical="center" wrapText="1"/>
      <protection/>
    </xf>
    <xf numFmtId="179" fontId="98" fillId="0" borderId="11" xfId="0" applyNumberFormat="1" applyFont="1" applyFill="1" applyBorder="1" applyAlignment="1">
      <alignment horizontal="left"/>
    </xf>
    <xf numFmtId="0" fontId="97" fillId="0" borderId="0" xfId="0" applyFont="1" applyFill="1" applyBorder="1" applyAlignment="1" applyProtection="1">
      <alignment/>
      <protection/>
    </xf>
    <xf numFmtId="179" fontId="104" fillId="0" borderId="0" xfId="0" applyNumberFormat="1" applyFont="1" applyFill="1" applyBorder="1" applyAlignment="1" applyProtection="1">
      <alignment horizontal="center" vertical="center" wrapText="1"/>
      <protection/>
    </xf>
    <xf numFmtId="179" fontId="97" fillId="0" borderId="16" xfId="0" applyNumberFormat="1" applyFont="1" applyFill="1" applyBorder="1" applyAlignment="1" applyProtection="1">
      <alignment/>
      <protection/>
    </xf>
    <xf numFmtId="0" fontId="97" fillId="0" borderId="10" xfId="0" applyFont="1" applyFill="1" applyBorder="1" applyAlignment="1" applyProtection="1">
      <alignment/>
      <protection/>
    </xf>
    <xf numFmtId="179" fontId="105" fillId="0" borderId="10" xfId="0" applyNumberFormat="1" applyFont="1" applyFill="1" applyBorder="1" applyAlignment="1">
      <alignment horizontal="right" vertical="center"/>
    </xf>
    <xf numFmtId="179" fontId="97" fillId="0" borderId="20" xfId="0" applyNumberFormat="1" applyFont="1" applyFill="1" applyBorder="1" applyAlignment="1">
      <alignment horizontal="left"/>
    </xf>
    <xf numFmtId="179" fontId="105" fillId="0" borderId="10" xfId="0" applyNumberFormat="1" applyFont="1" applyFill="1" applyBorder="1" applyAlignment="1">
      <alignment horizontal="right" vertical="center" wrapText="1"/>
    </xf>
    <xf numFmtId="179" fontId="97" fillId="0" borderId="0" xfId="0" applyNumberFormat="1" applyFont="1" applyFill="1" applyBorder="1" applyAlignment="1" applyProtection="1">
      <alignment/>
      <protection/>
    </xf>
    <xf numFmtId="185" fontId="97" fillId="0" borderId="0" xfId="0" applyNumberFormat="1" applyFont="1" applyFill="1" applyBorder="1" applyAlignment="1" applyProtection="1">
      <alignment/>
      <protection/>
    </xf>
    <xf numFmtId="179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79" fontId="23" fillId="33" borderId="10" xfId="0" applyNumberFormat="1" applyFont="1" applyFill="1" applyBorder="1" applyAlignment="1">
      <alignment horizontal="center" vertical="center"/>
    </xf>
    <xf numFmtId="179" fontId="23" fillId="33" borderId="21" xfId="0" applyNumberFormat="1" applyFont="1" applyFill="1" applyBorder="1" applyAlignment="1">
      <alignment horizontal="center" vertical="center"/>
    </xf>
    <xf numFmtId="179" fontId="106" fillId="0" borderId="22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95" fillId="0" borderId="16" xfId="0" applyNumberFormat="1" applyFont="1" applyFill="1" applyBorder="1" applyAlignment="1">
      <alignment horizontal="center" vertical="center"/>
    </xf>
    <xf numFmtId="179" fontId="24" fillId="33" borderId="21" xfId="0" applyNumberFormat="1" applyFont="1" applyFill="1" applyBorder="1" applyAlignment="1">
      <alignment horizontal="center" vertical="center"/>
    </xf>
    <xf numFmtId="179" fontId="24" fillId="35" borderId="16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24" fillId="35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center"/>
    </xf>
    <xf numFmtId="179" fontId="8" fillId="33" borderId="10" xfId="0" applyNumberFormat="1" applyFont="1" applyFill="1" applyBorder="1" applyAlignment="1">
      <alignment horizontal="center" vertical="center"/>
    </xf>
    <xf numFmtId="179" fontId="8" fillId="35" borderId="10" xfId="0" applyNumberFormat="1" applyFont="1" applyFill="1" applyBorder="1" applyAlignment="1">
      <alignment horizontal="center" vertical="center"/>
    </xf>
    <xf numFmtId="179" fontId="107" fillId="0" borderId="10" xfId="0" applyNumberFormat="1" applyFont="1" applyFill="1" applyBorder="1" applyAlignment="1" applyProtection="1">
      <alignment horizontal="center" vertical="center" wrapText="1"/>
      <protection/>
    </xf>
    <xf numFmtId="179" fontId="108" fillId="0" borderId="14" xfId="0" applyNumberFormat="1" applyFont="1" applyFill="1" applyBorder="1" applyAlignment="1" applyProtection="1">
      <alignment horizontal="center" vertical="center" wrapText="1"/>
      <protection/>
    </xf>
    <xf numFmtId="179" fontId="25" fillId="0" borderId="10" xfId="0" applyNumberFormat="1" applyFont="1" applyFill="1" applyBorder="1" applyAlignment="1" applyProtection="1">
      <alignment horizontal="center" vertical="center" wrapText="1"/>
      <protection/>
    </xf>
    <xf numFmtId="179" fontId="25" fillId="33" borderId="14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"/>
  <sheetViews>
    <sheetView tabSelected="1" zoomScaleSheetLayoutView="9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5" sqref="B5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132" customWidth="1"/>
    <col min="5" max="5" width="14.28125" style="101" customWidth="1"/>
    <col min="6" max="6" width="9.00390625" style="5" customWidth="1"/>
    <col min="7" max="7" width="10.57421875" style="128" customWidth="1"/>
    <col min="9" max="11" width="21.28125" style="0" customWidth="1"/>
  </cols>
  <sheetData>
    <row r="1" ht="15" customHeight="1">
      <c r="G1" s="159" t="s">
        <v>96</v>
      </c>
    </row>
    <row r="2" ht="15" customHeight="1">
      <c r="G2" s="159" t="s">
        <v>97</v>
      </c>
    </row>
    <row r="3" ht="15" customHeight="1">
      <c r="G3" s="159"/>
    </row>
    <row r="4" spans="1:10" s="1" customFormat="1" ht="18" customHeight="1">
      <c r="A4" s="206" t="s">
        <v>125</v>
      </c>
      <c r="B4" s="206"/>
      <c r="C4" s="206"/>
      <c r="D4" s="206"/>
      <c r="E4" s="206"/>
      <c r="F4" s="206"/>
      <c r="G4" s="206"/>
      <c r="I4" s="42"/>
      <c r="J4" s="42"/>
    </row>
    <row r="5" spans="1:7" s="1" customFormat="1" ht="15" customHeight="1">
      <c r="A5" s="15"/>
      <c r="B5" s="60"/>
      <c r="C5" s="16"/>
      <c r="D5" s="133"/>
      <c r="E5" s="102"/>
      <c r="F5" s="2"/>
      <c r="G5" s="160" t="s">
        <v>58</v>
      </c>
    </row>
    <row r="6" spans="1:7" s="1" customFormat="1" ht="87" customHeight="1">
      <c r="A6" s="53" t="s">
        <v>0</v>
      </c>
      <c r="B6" s="53" t="s">
        <v>62</v>
      </c>
      <c r="C6" s="53" t="s">
        <v>69</v>
      </c>
      <c r="D6" s="134" t="s">
        <v>124</v>
      </c>
      <c r="E6" s="100" t="s">
        <v>126</v>
      </c>
      <c r="F6" s="54" t="s">
        <v>112</v>
      </c>
      <c r="G6" s="161" t="s">
        <v>109</v>
      </c>
    </row>
    <row r="7" spans="1:9" s="2" customFormat="1" ht="48" customHeight="1">
      <c r="A7" s="40" t="s">
        <v>59</v>
      </c>
      <c r="B7" s="25" t="s">
        <v>73</v>
      </c>
      <c r="C7" s="25" t="s">
        <v>37</v>
      </c>
      <c r="D7" s="135">
        <f>D8+D9</f>
        <v>216107.142</v>
      </c>
      <c r="E7" s="58">
        <f>E8+E9</f>
        <v>213238.27009</v>
      </c>
      <c r="F7" s="181">
        <f aca="true" t="shared" si="0" ref="F7:F18">E7/D7*100</f>
        <v>98.67247704844479</v>
      </c>
      <c r="G7" s="183">
        <f>F7-95</f>
        <v>3.67247704844479</v>
      </c>
      <c r="H7" s="52"/>
      <c r="I7" s="52"/>
    </row>
    <row r="8" spans="1:7" s="7" customFormat="1" ht="18" customHeight="1">
      <c r="A8" s="187"/>
      <c r="B8" s="188"/>
      <c r="C8" s="44" t="s">
        <v>35</v>
      </c>
      <c r="D8" s="136">
        <v>216075.699</v>
      </c>
      <c r="E8" s="71">
        <v>213206.82679</v>
      </c>
      <c r="F8" s="71">
        <f t="shared" si="0"/>
        <v>98.67228373052723</v>
      </c>
      <c r="G8" s="171">
        <f>F8-95</f>
        <v>3.6722837305272265</v>
      </c>
    </row>
    <row r="9" spans="1:7" s="12" customFormat="1" ht="27" customHeight="1">
      <c r="A9" s="189"/>
      <c r="B9" s="190"/>
      <c r="C9" s="44" t="s">
        <v>71</v>
      </c>
      <c r="D9" s="136">
        <v>31.443</v>
      </c>
      <c r="E9" s="71">
        <v>31.4433</v>
      </c>
      <c r="F9" s="71">
        <f t="shared" si="0"/>
        <v>100.0009541074325</v>
      </c>
      <c r="G9" s="171">
        <f>F9-95</f>
        <v>5.000954107432506</v>
      </c>
    </row>
    <row r="10" spans="1:7" s="78" customFormat="1" ht="21.75" customHeight="1" hidden="1">
      <c r="A10" s="191"/>
      <c r="B10" s="192"/>
      <c r="C10" s="65" t="s">
        <v>95</v>
      </c>
      <c r="D10" s="137">
        <v>0</v>
      </c>
      <c r="E10" s="111">
        <v>0</v>
      </c>
      <c r="F10" s="74" t="e">
        <f t="shared" si="0"/>
        <v>#DIV/0!</v>
      </c>
      <c r="G10" s="123" t="e">
        <f>#REF!-95</f>
        <v>#REF!</v>
      </c>
    </row>
    <row r="11" spans="1:11" s="1" customFormat="1" ht="30" customHeight="1">
      <c r="A11" s="40" t="s">
        <v>60</v>
      </c>
      <c r="B11" s="25" t="s">
        <v>74</v>
      </c>
      <c r="C11" s="25" t="s">
        <v>61</v>
      </c>
      <c r="D11" s="135">
        <f>D12+D19+D22</f>
        <v>294581.76100000006</v>
      </c>
      <c r="E11" s="58">
        <f>E12+E19+E22</f>
        <v>277938.8924699999</v>
      </c>
      <c r="F11" s="181">
        <f t="shared" si="0"/>
        <v>94.35033979242179</v>
      </c>
      <c r="G11" s="183">
        <f>F11-95</f>
        <v>-0.6496602075782079</v>
      </c>
      <c r="H11" s="52"/>
      <c r="I11" s="42"/>
      <c r="J11" s="42"/>
      <c r="K11" s="42"/>
    </row>
    <row r="12" spans="1:8" s="1" customFormat="1" ht="27.75" customHeight="1">
      <c r="A12" s="214"/>
      <c r="B12" s="215"/>
      <c r="C12" s="97" t="s">
        <v>66</v>
      </c>
      <c r="D12" s="174">
        <f>D13+D14+D15+D16+D17+D18</f>
        <v>277826.57100000005</v>
      </c>
      <c r="E12" s="137">
        <f>E13+E14+E15+E16+E17+E18</f>
        <v>277806.84916999994</v>
      </c>
      <c r="F12" s="178">
        <f>E12/D12*100</f>
        <v>99.9929013881109</v>
      </c>
      <c r="G12" s="184">
        <f>F12-95</f>
        <v>4.992901388110894</v>
      </c>
      <c r="H12" s="55"/>
    </row>
    <row r="13" spans="1:7" s="1" customFormat="1" ht="18.75" customHeight="1" hidden="1">
      <c r="A13" s="216"/>
      <c r="B13" s="217"/>
      <c r="C13" s="98" t="s">
        <v>100</v>
      </c>
      <c r="D13" s="145">
        <f>135977.58+5304.72</f>
        <v>141282.3</v>
      </c>
      <c r="E13" s="71">
        <f>135977.58+5304.72</f>
        <v>141282.3</v>
      </c>
      <c r="F13" s="71">
        <f t="shared" si="0"/>
        <v>100</v>
      </c>
      <c r="G13" s="171">
        <f aca="true" t="shared" si="1" ref="G13:G26">F13-95</f>
        <v>5</v>
      </c>
    </row>
    <row r="14" spans="1:7" s="1" customFormat="1" ht="26.25" customHeight="1" hidden="1">
      <c r="A14" s="216"/>
      <c r="B14" s="217"/>
      <c r="C14" s="98" t="s">
        <v>104</v>
      </c>
      <c r="D14" s="136">
        <v>128983.551</v>
      </c>
      <c r="E14" s="71">
        <v>128963.83007</v>
      </c>
      <c r="F14" s="71">
        <f t="shared" si="0"/>
        <v>99.98471050777628</v>
      </c>
      <c r="G14" s="171">
        <f t="shared" si="1"/>
        <v>4.984710507776285</v>
      </c>
    </row>
    <row r="15" spans="1:7" s="61" customFormat="1" ht="27" customHeight="1" hidden="1">
      <c r="A15" s="216"/>
      <c r="B15" s="217"/>
      <c r="C15" s="98" t="s">
        <v>113</v>
      </c>
      <c r="D15" s="136"/>
      <c r="E15" s="75"/>
      <c r="F15" s="71" t="e">
        <f t="shared" si="0"/>
        <v>#DIV/0!</v>
      </c>
      <c r="G15" s="171" t="e">
        <f t="shared" si="1"/>
        <v>#DIV/0!</v>
      </c>
    </row>
    <row r="16" spans="1:7" s="1" customFormat="1" ht="27" customHeight="1" hidden="1">
      <c r="A16" s="216"/>
      <c r="B16" s="217"/>
      <c r="C16" s="98" t="s">
        <v>101</v>
      </c>
      <c r="D16" s="136">
        <v>4504.69</v>
      </c>
      <c r="E16" s="71">
        <v>4504.69</v>
      </c>
      <c r="F16" s="71">
        <f t="shared" si="0"/>
        <v>100</v>
      </c>
      <c r="G16" s="171">
        <f t="shared" si="1"/>
        <v>5</v>
      </c>
    </row>
    <row r="17" spans="1:7" s="1" customFormat="1" ht="27" customHeight="1" hidden="1">
      <c r="A17" s="216"/>
      <c r="B17" s="217"/>
      <c r="C17" s="98" t="s">
        <v>99</v>
      </c>
      <c r="D17" s="136">
        <v>3056.03</v>
      </c>
      <c r="E17" s="71">
        <v>3056.0291</v>
      </c>
      <c r="F17" s="71">
        <f t="shared" si="0"/>
        <v>99.99997055002733</v>
      </c>
      <c r="G17" s="171">
        <f t="shared" si="1"/>
        <v>4.999970550027328</v>
      </c>
    </row>
    <row r="18" spans="1:7" s="1" customFormat="1" ht="27" customHeight="1" hidden="1">
      <c r="A18" s="216"/>
      <c r="B18" s="217"/>
      <c r="C18" s="98" t="s">
        <v>103</v>
      </c>
      <c r="D18" s="136"/>
      <c r="E18" s="75"/>
      <c r="F18" s="76" t="e">
        <f t="shared" si="0"/>
        <v>#DIV/0!</v>
      </c>
      <c r="G18" s="171" t="e">
        <f t="shared" si="1"/>
        <v>#DIV/0!</v>
      </c>
    </row>
    <row r="19" spans="1:11" s="1" customFormat="1" ht="27" customHeight="1">
      <c r="A19" s="216"/>
      <c r="B19" s="217"/>
      <c r="C19" s="97" t="s">
        <v>82</v>
      </c>
      <c r="D19" s="137">
        <f>D20+D21</f>
        <v>16723.747</v>
      </c>
      <c r="E19" s="137">
        <f>E20+E21</f>
        <v>100.6</v>
      </c>
      <c r="F19" s="76">
        <f>E19/D19*100</f>
        <v>0.6015398343445402</v>
      </c>
      <c r="G19" s="172">
        <f t="shared" si="1"/>
        <v>-94.39846016565546</v>
      </c>
      <c r="K19" s="42"/>
    </row>
    <row r="20" spans="1:7" s="2" customFormat="1" ht="27.75" customHeight="1" hidden="1">
      <c r="A20" s="216"/>
      <c r="B20" s="217"/>
      <c r="C20" s="44" t="s">
        <v>103</v>
      </c>
      <c r="D20" s="136">
        <v>100.6</v>
      </c>
      <c r="E20" s="71">
        <v>100.6</v>
      </c>
      <c r="F20" s="71">
        <f aca="true" t="shared" si="2" ref="F20:F50">E20/D20*100</f>
        <v>100</v>
      </c>
      <c r="G20" s="171">
        <f t="shared" si="1"/>
        <v>5</v>
      </c>
    </row>
    <row r="21" spans="1:7" s="2" customFormat="1" ht="18" customHeight="1" hidden="1">
      <c r="A21" s="216"/>
      <c r="B21" s="217"/>
      <c r="C21" s="44" t="s">
        <v>102</v>
      </c>
      <c r="D21" s="136">
        <v>16623.147</v>
      </c>
      <c r="E21" s="71">
        <v>0</v>
      </c>
      <c r="F21" s="71">
        <f t="shared" si="2"/>
        <v>0</v>
      </c>
      <c r="G21" s="171">
        <f t="shared" si="1"/>
        <v>-95</v>
      </c>
    </row>
    <row r="22" spans="1:7" s="57" customFormat="1" ht="30" customHeight="1">
      <c r="A22" s="218"/>
      <c r="B22" s="219"/>
      <c r="C22" s="44" t="s">
        <v>71</v>
      </c>
      <c r="D22" s="136">
        <v>31.443</v>
      </c>
      <c r="E22" s="71">
        <v>31.4433</v>
      </c>
      <c r="F22" s="71">
        <f t="shared" si="2"/>
        <v>100.0009541074325</v>
      </c>
      <c r="G22" s="171">
        <f t="shared" si="1"/>
        <v>5.000954107432506</v>
      </c>
    </row>
    <row r="23" spans="1:7" s="5" customFormat="1" ht="62.25" customHeight="1">
      <c r="A23" s="40" t="s">
        <v>80</v>
      </c>
      <c r="B23" s="25" t="s">
        <v>115</v>
      </c>
      <c r="C23" s="25" t="s">
        <v>81</v>
      </c>
      <c r="D23" s="135">
        <f>D24+D25+D26</f>
        <v>146007.184</v>
      </c>
      <c r="E23" s="58">
        <f>E24+E25+E26</f>
        <v>146006.64787000002</v>
      </c>
      <c r="F23" s="58">
        <f t="shared" si="2"/>
        <v>99.9996328057392</v>
      </c>
      <c r="G23" s="162">
        <f>F23-95</f>
        <v>4.999632805739196</v>
      </c>
    </row>
    <row r="24" spans="1:7" s="2" customFormat="1" ht="17.25" customHeight="1">
      <c r="A24" s="214"/>
      <c r="B24" s="215"/>
      <c r="C24" s="41" t="s">
        <v>35</v>
      </c>
      <c r="D24" s="136">
        <v>145975.741</v>
      </c>
      <c r="E24" s="71">
        <v>145975.20457</v>
      </c>
      <c r="F24" s="71">
        <f t="shared" si="2"/>
        <v>99.9996325211324</v>
      </c>
      <c r="G24" s="171">
        <f>F24-95</f>
        <v>4.999632521132398</v>
      </c>
    </row>
    <row r="25" spans="1:7" s="8" customFormat="1" ht="17.25" customHeight="1" hidden="1">
      <c r="A25" s="216"/>
      <c r="B25" s="217"/>
      <c r="C25" s="41" t="s">
        <v>36</v>
      </c>
      <c r="D25" s="136">
        <v>0</v>
      </c>
      <c r="E25" s="75"/>
      <c r="F25" s="71" t="e">
        <f t="shared" si="2"/>
        <v>#DIV/0!</v>
      </c>
      <c r="G25" s="171" t="e">
        <f t="shared" si="1"/>
        <v>#DIV/0!</v>
      </c>
    </row>
    <row r="26" spans="1:7" s="8" customFormat="1" ht="26.25" customHeight="1">
      <c r="A26" s="218"/>
      <c r="B26" s="219"/>
      <c r="C26" s="44" t="s">
        <v>71</v>
      </c>
      <c r="D26" s="136">
        <v>31.443</v>
      </c>
      <c r="E26" s="71">
        <v>31.4433</v>
      </c>
      <c r="F26" s="71">
        <f t="shared" si="2"/>
        <v>100.0009541074325</v>
      </c>
      <c r="G26" s="171">
        <f t="shared" si="1"/>
        <v>5.000954107432506</v>
      </c>
    </row>
    <row r="27" spans="1:7" s="8" customFormat="1" ht="48" customHeight="1">
      <c r="A27" s="45">
        <v>910</v>
      </c>
      <c r="B27" s="46" t="s">
        <v>90</v>
      </c>
      <c r="C27" s="25" t="s">
        <v>89</v>
      </c>
      <c r="D27" s="135">
        <f>D28+D29</f>
        <v>57081.28655</v>
      </c>
      <c r="E27" s="58">
        <f>E28+E29</f>
        <v>57079.66023</v>
      </c>
      <c r="F27" s="58">
        <f t="shared" si="2"/>
        <v>99.9971508701042</v>
      </c>
      <c r="G27" s="162">
        <f aca="true" t="shared" si="3" ref="G27:G33">F27-95</f>
        <v>4.997150870104207</v>
      </c>
    </row>
    <row r="28" spans="1:7" s="8" customFormat="1" ht="18" customHeight="1">
      <c r="A28" s="222"/>
      <c r="B28" s="223"/>
      <c r="C28" s="41" t="s">
        <v>36</v>
      </c>
      <c r="D28" s="136">
        <v>57046.1</v>
      </c>
      <c r="E28" s="71">
        <v>57044.47368</v>
      </c>
      <c r="F28" s="71">
        <f t="shared" si="2"/>
        <v>99.99714911273514</v>
      </c>
      <c r="G28" s="171">
        <f t="shared" si="3"/>
        <v>4.997149112735144</v>
      </c>
    </row>
    <row r="29" spans="1:7" s="8" customFormat="1" ht="26.25" customHeight="1">
      <c r="A29" s="224"/>
      <c r="B29" s="225"/>
      <c r="C29" s="44" t="s">
        <v>71</v>
      </c>
      <c r="D29" s="136">
        <v>35.18655</v>
      </c>
      <c r="E29" s="71">
        <v>35.18655</v>
      </c>
      <c r="F29" s="71">
        <f t="shared" si="2"/>
        <v>100</v>
      </c>
      <c r="G29" s="171">
        <f t="shared" si="3"/>
        <v>5</v>
      </c>
    </row>
    <row r="30" spans="1:7" s="2" customFormat="1" ht="44.25" customHeight="1">
      <c r="A30" s="47" t="s">
        <v>1</v>
      </c>
      <c r="B30" s="48" t="s">
        <v>114</v>
      </c>
      <c r="C30" s="25" t="s">
        <v>38</v>
      </c>
      <c r="D30" s="135">
        <f>D31+D32+D33</f>
        <v>976085.591</v>
      </c>
      <c r="E30" s="58">
        <f>E31+E32+E33</f>
        <v>672168.7144899999</v>
      </c>
      <c r="F30" s="58">
        <f t="shared" si="2"/>
        <v>68.86370628638856</v>
      </c>
      <c r="G30" s="162">
        <f t="shared" si="3"/>
        <v>-26.136293713611437</v>
      </c>
    </row>
    <row r="31" spans="1:7" s="7" customFormat="1" ht="17.25" customHeight="1">
      <c r="A31" s="187"/>
      <c r="B31" s="188"/>
      <c r="C31" s="44" t="s">
        <v>35</v>
      </c>
      <c r="D31" s="136">
        <v>375723.105</v>
      </c>
      <c r="E31" s="71">
        <v>342526.26281</v>
      </c>
      <c r="F31" s="71">
        <f t="shared" si="2"/>
        <v>91.1645459786137</v>
      </c>
      <c r="G31" s="171">
        <f t="shared" si="3"/>
        <v>-3.8354540213862975</v>
      </c>
    </row>
    <row r="32" spans="1:7" s="24" customFormat="1" ht="17.25" customHeight="1">
      <c r="A32" s="189"/>
      <c r="B32" s="190"/>
      <c r="C32" s="44" t="s">
        <v>36</v>
      </c>
      <c r="D32" s="136">
        <v>28369.3</v>
      </c>
      <c r="E32" s="71">
        <v>28365.48391</v>
      </c>
      <c r="F32" s="179">
        <f t="shared" si="2"/>
        <v>99.98654852252258</v>
      </c>
      <c r="G32" s="185">
        <f t="shared" si="3"/>
        <v>4.9865485225225825</v>
      </c>
    </row>
    <row r="33" spans="1:7" s="62" customFormat="1" ht="26.25" customHeight="1">
      <c r="A33" s="189"/>
      <c r="B33" s="190"/>
      <c r="C33" s="44" t="s">
        <v>71</v>
      </c>
      <c r="D33" s="136">
        <v>571993.186</v>
      </c>
      <c r="E33" s="71">
        <v>301276.96777</v>
      </c>
      <c r="F33" s="71">
        <f>E33/D33*100</f>
        <v>52.67142601415535</v>
      </c>
      <c r="G33" s="171">
        <f t="shared" si="3"/>
        <v>-42.32857398584465</v>
      </c>
    </row>
    <row r="34" spans="1:7" s="62" customFormat="1" ht="21.75" customHeight="1" hidden="1">
      <c r="A34" s="191"/>
      <c r="B34" s="192"/>
      <c r="C34" s="65" t="s">
        <v>95</v>
      </c>
      <c r="D34" s="137"/>
      <c r="E34" s="112"/>
      <c r="F34" s="81" t="e">
        <f t="shared" si="2"/>
        <v>#DIV/0!</v>
      </c>
      <c r="G34" s="124" t="e">
        <f>#REF!-95</f>
        <v>#REF!</v>
      </c>
    </row>
    <row r="35" spans="1:9" s="2" customFormat="1" ht="48" customHeight="1">
      <c r="A35" s="79">
        <v>924</v>
      </c>
      <c r="B35" s="80" t="s">
        <v>85</v>
      </c>
      <c r="C35" s="25" t="s">
        <v>84</v>
      </c>
      <c r="D35" s="135">
        <f>D36+D37</f>
        <v>2254669.791</v>
      </c>
      <c r="E35" s="58">
        <f>E36+E37</f>
        <v>2251787.99124</v>
      </c>
      <c r="F35" s="181">
        <f t="shared" si="2"/>
        <v>99.87218528533519</v>
      </c>
      <c r="G35" s="183">
        <f>F35-95</f>
        <v>4.872185285335192</v>
      </c>
      <c r="I35" s="131"/>
    </row>
    <row r="36" spans="1:7" s="2" customFormat="1" ht="16.5" customHeight="1">
      <c r="A36" s="221"/>
      <c r="B36" s="221"/>
      <c r="C36" s="44" t="s">
        <v>35</v>
      </c>
      <c r="D36" s="136">
        <v>2143461.879</v>
      </c>
      <c r="E36" s="71">
        <v>2140583.33952</v>
      </c>
      <c r="F36" s="179">
        <f t="shared" si="2"/>
        <v>99.86570605672058</v>
      </c>
      <c r="G36" s="185">
        <f>F36-95</f>
        <v>4.865706056720583</v>
      </c>
    </row>
    <row r="37" spans="1:7" s="2" customFormat="1" ht="27.75" customHeight="1">
      <c r="A37" s="221"/>
      <c r="B37" s="221"/>
      <c r="C37" s="49" t="s">
        <v>71</v>
      </c>
      <c r="D37" s="136">
        <v>111207.912</v>
      </c>
      <c r="E37" s="71">
        <v>111204.65172</v>
      </c>
      <c r="F37" s="71">
        <f t="shared" si="2"/>
        <v>99.99706830211863</v>
      </c>
      <c r="G37" s="171">
        <f>F37-95</f>
        <v>4.997068302118635</v>
      </c>
    </row>
    <row r="38" spans="1:7" s="2" customFormat="1" ht="21.75" customHeight="1" hidden="1">
      <c r="A38" s="95"/>
      <c r="B38" s="96"/>
      <c r="C38" s="66" t="s">
        <v>95</v>
      </c>
      <c r="D38" s="137">
        <v>0</v>
      </c>
      <c r="E38" s="112">
        <v>0</v>
      </c>
      <c r="F38" s="74" t="e">
        <f t="shared" si="2"/>
        <v>#DIV/0!</v>
      </c>
      <c r="G38" s="123" t="e">
        <f>#REF!-95</f>
        <v>#REF!</v>
      </c>
    </row>
    <row r="39" spans="1:7" s="2" customFormat="1" ht="30" customHeight="1">
      <c r="A39" s="69" t="s">
        <v>2</v>
      </c>
      <c r="B39" s="70" t="s">
        <v>75</v>
      </c>
      <c r="C39" s="25" t="s">
        <v>39</v>
      </c>
      <c r="D39" s="135">
        <f>D40+D41+D42</f>
        <v>18822740.672</v>
      </c>
      <c r="E39" s="58">
        <f>E40+E41+E42</f>
        <v>18818427.27161</v>
      </c>
      <c r="F39" s="181">
        <f t="shared" si="2"/>
        <v>99.97708410021067</v>
      </c>
      <c r="G39" s="183">
        <f aca="true" t="shared" si="4" ref="G39:G85">F39-95</f>
        <v>4.977084100210675</v>
      </c>
    </row>
    <row r="40" spans="1:7" s="7" customFormat="1" ht="16.5" customHeight="1">
      <c r="A40" s="187"/>
      <c r="B40" s="188"/>
      <c r="C40" s="41" t="s">
        <v>35</v>
      </c>
      <c r="D40" s="136">
        <v>4967467.263</v>
      </c>
      <c r="E40" s="71">
        <v>4964246.88108</v>
      </c>
      <c r="F40" s="179">
        <f t="shared" si="2"/>
        <v>99.93517054568257</v>
      </c>
      <c r="G40" s="185">
        <f t="shared" si="4"/>
        <v>4.935170545682567</v>
      </c>
    </row>
    <row r="41" spans="1:7" s="2" customFormat="1" ht="18.75" customHeight="1">
      <c r="A41" s="189"/>
      <c r="B41" s="190"/>
      <c r="C41" s="41" t="s">
        <v>36</v>
      </c>
      <c r="D41" s="136">
        <v>12588026.92</v>
      </c>
      <c r="E41" s="71">
        <v>12588012.07501</v>
      </c>
      <c r="F41" s="71">
        <f t="shared" si="2"/>
        <v>99.99988207055725</v>
      </c>
      <c r="G41" s="171">
        <f t="shared" si="4"/>
        <v>4.999882070557248</v>
      </c>
    </row>
    <row r="42" spans="1:7" s="2" customFormat="1" ht="27" customHeight="1">
      <c r="A42" s="189"/>
      <c r="B42" s="190"/>
      <c r="C42" s="41" t="s">
        <v>71</v>
      </c>
      <c r="D42" s="136">
        <v>1267246.489</v>
      </c>
      <c r="E42" s="71">
        <v>1266168.31552</v>
      </c>
      <c r="F42" s="71">
        <f t="shared" si="2"/>
        <v>99.91491998680928</v>
      </c>
      <c r="G42" s="171">
        <f t="shared" si="4"/>
        <v>4.914919986809281</v>
      </c>
    </row>
    <row r="43" spans="1:7" s="2" customFormat="1" ht="21.75" customHeight="1">
      <c r="A43" s="191"/>
      <c r="B43" s="192"/>
      <c r="C43" s="65" t="s">
        <v>95</v>
      </c>
      <c r="D43" s="138">
        <v>112800.67499999999</v>
      </c>
      <c r="E43" s="74">
        <v>112800.675</v>
      </c>
      <c r="F43" s="74">
        <f t="shared" si="2"/>
        <v>100.00000000000003</v>
      </c>
      <c r="G43" s="173">
        <f t="shared" si="4"/>
        <v>5.000000000000028</v>
      </c>
    </row>
    <row r="44" spans="1:7" s="2" customFormat="1" ht="30" customHeight="1">
      <c r="A44" s="40" t="s">
        <v>3</v>
      </c>
      <c r="B44" s="25" t="s">
        <v>4</v>
      </c>
      <c r="C44" s="25" t="s">
        <v>40</v>
      </c>
      <c r="D44" s="135">
        <f>D45+D46+D47</f>
        <v>90406.477</v>
      </c>
      <c r="E44" s="58">
        <f>E45+E46+E47</f>
        <v>87770.01606</v>
      </c>
      <c r="F44" s="58">
        <f t="shared" si="2"/>
        <v>97.08376984980843</v>
      </c>
      <c r="G44" s="162">
        <f t="shared" si="4"/>
        <v>2.0837698498084336</v>
      </c>
    </row>
    <row r="45" spans="1:7" s="7" customFormat="1" ht="16.5" customHeight="1">
      <c r="A45" s="187"/>
      <c r="B45" s="188"/>
      <c r="C45" s="50" t="s">
        <v>35</v>
      </c>
      <c r="D45" s="136">
        <v>72540.802</v>
      </c>
      <c r="E45" s="71">
        <v>72420.02234</v>
      </c>
      <c r="F45" s="179">
        <f t="shared" si="2"/>
        <v>99.83350106881917</v>
      </c>
      <c r="G45" s="185">
        <f t="shared" si="4"/>
        <v>4.833501068819174</v>
      </c>
    </row>
    <row r="46" spans="1:7" s="2" customFormat="1" ht="16.5" customHeight="1">
      <c r="A46" s="189"/>
      <c r="B46" s="190"/>
      <c r="C46" s="41" t="s">
        <v>36</v>
      </c>
      <c r="D46" s="136">
        <v>3516.3</v>
      </c>
      <c r="E46" s="71">
        <v>3019.78161</v>
      </c>
      <c r="F46" s="71">
        <f t="shared" si="2"/>
        <v>85.8795213718966</v>
      </c>
      <c r="G46" s="171">
        <f t="shared" si="4"/>
        <v>-9.120478628103399</v>
      </c>
    </row>
    <row r="47" spans="1:7" s="23" customFormat="1" ht="27" customHeight="1">
      <c r="A47" s="191"/>
      <c r="B47" s="192"/>
      <c r="C47" s="44" t="s">
        <v>71</v>
      </c>
      <c r="D47" s="136">
        <v>14349.375</v>
      </c>
      <c r="E47" s="71">
        <v>12330.21211</v>
      </c>
      <c r="F47" s="71">
        <f t="shared" si="2"/>
        <v>85.92856559954703</v>
      </c>
      <c r="G47" s="171">
        <f t="shared" si="4"/>
        <v>-9.071434400452972</v>
      </c>
    </row>
    <row r="48" spans="1:8" s="2" customFormat="1" ht="30" customHeight="1">
      <c r="A48" s="40" t="s">
        <v>5</v>
      </c>
      <c r="B48" s="25" t="s">
        <v>6</v>
      </c>
      <c r="C48" s="25" t="s">
        <v>41</v>
      </c>
      <c r="D48" s="135">
        <f>D49+D50+D51</f>
        <v>212317.023</v>
      </c>
      <c r="E48" s="58">
        <f>E49+E50+E51</f>
        <v>202695.07671</v>
      </c>
      <c r="F48" s="58">
        <f t="shared" si="2"/>
        <v>95.46812301998037</v>
      </c>
      <c r="G48" s="162">
        <f t="shared" si="4"/>
        <v>0.46812301998036787</v>
      </c>
      <c r="H48" s="52"/>
    </row>
    <row r="49" spans="1:7" s="7" customFormat="1" ht="16.5" customHeight="1">
      <c r="A49" s="187"/>
      <c r="B49" s="188"/>
      <c r="C49" s="41" t="s">
        <v>35</v>
      </c>
      <c r="D49" s="136">
        <v>145732.696</v>
      </c>
      <c r="E49" s="71">
        <v>145291.36999</v>
      </c>
      <c r="F49" s="71">
        <f t="shared" si="2"/>
        <v>99.6971674702292</v>
      </c>
      <c r="G49" s="171">
        <f t="shared" si="4"/>
        <v>4.6971674702292034</v>
      </c>
    </row>
    <row r="50" spans="1:7" s="2" customFormat="1" ht="16.5" customHeight="1">
      <c r="A50" s="189"/>
      <c r="B50" s="190"/>
      <c r="C50" s="41" t="s">
        <v>36</v>
      </c>
      <c r="D50" s="136">
        <v>10164.5</v>
      </c>
      <c r="E50" s="71">
        <v>10161.61831</v>
      </c>
      <c r="F50" s="179">
        <f t="shared" si="2"/>
        <v>99.9716494662797</v>
      </c>
      <c r="G50" s="185">
        <f t="shared" si="4"/>
        <v>4.9716494662797</v>
      </c>
    </row>
    <row r="51" spans="1:7" s="23" customFormat="1" ht="27" customHeight="1">
      <c r="A51" s="191"/>
      <c r="B51" s="192"/>
      <c r="C51" s="44" t="s">
        <v>71</v>
      </c>
      <c r="D51" s="136">
        <v>56419.827</v>
      </c>
      <c r="E51" s="71">
        <v>47242.08841</v>
      </c>
      <c r="F51" s="71">
        <f aca="true" t="shared" si="5" ref="F51:F82">E51/D51*100</f>
        <v>83.73313234370605</v>
      </c>
      <c r="G51" s="171">
        <f t="shared" si="4"/>
        <v>-11.266867656293954</v>
      </c>
    </row>
    <row r="52" spans="1:7" s="2" customFormat="1" ht="30" customHeight="1">
      <c r="A52" s="40" t="s">
        <v>7</v>
      </c>
      <c r="B52" s="25" t="s">
        <v>8</v>
      </c>
      <c r="C52" s="25" t="s">
        <v>42</v>
      </c>
      <c r="D52" s="135">
        <f>D53+D54+D55</f>
        <v>181500.03255</v>
      </c>
      <c r="E52" s="58">
        <f>E53+E54+E55</f>
        <v>172689.09958</v>
      </c>
      <c r="F52" s="58">
        <f t="shared" si="5"/>
        <v>95.14549234718581</v>
      </c>
      <c r="G52" s="162">
        <f t="shared" si="4"/>
        <v>0.14549234718580806</v>
      </c>
    </row>
    <row r="53" spans="1:7" s="7" customFormat="1" ht="16.5" customHeight="1">
      <c r="A53" s="187"/>
      <c r="B53" s="188"/>
      <c r="C53" s="41" t="s">
        <v>35</v>
      </c>
      <c r="D53" s="136">
        <v>124798.31</v>
      </c>
      <c r="E53" s="71">
        <v>124309.75665</v>
      </c>
      <c r="F53" s="71">
        <f t="shared" si="5"/>
        <v>99.60852566833637</v>
      </c>
      <c r="G53" s="171">
        <f t="shared" si="4"/>
        <v>4.60852566833637</v>
      </c>
    </row>
    <row r="54" spans="1:7" s="2" customFormat="1" ht="16.5" customHeight="1">
      <c r="A54" s="189"/>
      <c r="B54" s="190"/>
      <c r="C54" s="41" t="s">
        <v>36</v>
      </c>
      <c r="D54" s="136">
        <v>9641.8</v>
      </c>
      <c r="E54" s="71">
        <v>9641.47362</v>
      </c>
      <c r="F54" s="71">
        <f t="shared" si="5"/>
        <v>99.99661494741648</v>
      </c>
      <c r="G54" s="171">
        <f t="shared" si="4"/>
        <v>4.996614947416475</v>
      </c>
    </row>
    <row r="55" spans="1:7" s="23" customFormat="1" ht="27.75" customHeight="1">
      <c r="A55" s="191"/>
      <c r="B55" s="192"/>
      <c r="C55" s="44" t="s">
        <v>71</v>
      </c>
      <c r="D55" s="136">
        <v>47059.92255</v>
      </c>
      <c r="E55" s="71">
        <v>38737.86931</v>
      </c>
      <c r="F55" s="71">
        <f t="shared" si="5"/>
        <v>82.31604985928732</v>
      </c>
      <c r="G55" s="171">
        <f t="shared" si="4"/>
        <v>-12.683950140712682</v>
      </c>
    </row>
    <row r="56" spans="1:8" s="2" customFormat="1" ht="30" customHeight="1">
      <c r="A56" s="40" t="s">
        <v>9</v>
      </c>
      <c r="B56" s="25" t="s">
        <v>10</v>
      </c>
      <c r="C56" s="25" t="s">
        <v>46</v>
      </c>
      <c r="D56" s="135">
        <f>D57+D58+D59</f>
        <v>166007.754</v>
      </c>
      <c r="E56" s="58">
        <f>E57+E58+E59</f>
        <v>156840.93241</v>
      </c>
      <c r="F56" s="58">
        <f t="shared" si="5"/>
        <v>94.4780762529924</v>
      </c>
      <c r="G56" s="162">
        <f t="shared" si="4"/>
        <v>-0.5219237470076052</v>
      </c>
      <c r="H56" s="52"/>
    </row>
    <row r="57" spans="1:7" s="7" customFormat="1" ht="16.5" customHeight="1">
      <c r="A57" s="187"/>
      <c r="B57" s="188"/>
      <c r="C57" s="41" t="s">
        <v>35</v>
      </c>
      <c r="D57" s="136">
        <v>107033.666</v>
      </c>
      <c r="E57" s="71">
        <v>106036.58452</v>
      </c>
      <c r="F57" s="179">
        <f t="shared" si="5"/>
        <v>99.06844125099855</v>
      </c>
      <c r="G57" s="185">
        <f t="shared" si="4"/>
        <v>4.068441250998546</v>
      </c>
    </row>
    <row r="58" spans="1:7" s="2" customFormat="1" ht="16.5" customHeight="1">
      <c r="A58" s="189"/>
      <c r="B58" s="190"/>
      <c r="C58" s="41" t="s">
        <v>36</v>
      </c>
      <c r="D58" s="136">
        <v>8434.4</v>
      </c>
      <c r="E58" s="71">
        <v>8226.33553</v>
      </c>
      <c r="F58" s="179">
        <f t="shared" si="5"/>
        <v>97.53314438489994</v>
      </c>
      <c r="G58" s="185">
        <f t="shared" si="4"/>
        <v>2.5331443848999413</v>
      </c>
    </row>
    <row r="59" spans="1:7" s="23" customFormat="1" ht="27.75" customHeight="1">
      <c r="A59" s="191"/>
      <c r="B59" s="192"/>
      <c r="C59" s="44" t="s">
        <v>71</v>
      </c>
      <c r="D59" s="136">
        <v>50539.688</v>
      </c>
      <c r="E59" s="71">
        <v>42578.01236</v>
      </c>
      <c r="F59" s="71">
        <f t="shared" si="5"/>
        <v>84.24668620827259</v>
      </c>
      <c r="G59" s="171">
        <f t="shared" si="4"/>
        <v>-10.753313791727408</v>
      </c>
    </row>
    <row r="60" spans="1:8" s="2" customFormat="1" ht="30" customHeight="1">
      <c r="A60" s="40" t="s">
        <v>11</v>
      </c>
      <c r="B60" s="25" t="s">
        <v>12</v>
      </c>
      <c r="C60" s="25" t="s">
        <v>45</v>
      </c>
      <c r="D60" s="135">
        <f>D61+D62+D63</f>
        <v>160304.87900000002</v>
      </c>
      <c r="E60" s="58">
        <f>E61+E62+E63</f>
        <v>150612.91525</v>
      </c>
      <c r="F60" s="58">
        <f t="shared" si="5"/>
        <v>93.9540431891658</v>
      </c>
      <c r="G60" s="162">
        <f t="shared" si="4"/>
        <v>-1.0459568108341983</v>
      </c>
      <c r="H60" s="52"/>
    </row>
    <row r="61" spans="1:7" s="7" customFormat="1" ht="16.5" customHeight="1">
      <c r="A61" s="187"/>
      <c r="B61" s="188"/>
      <c r="C61" s="41" t="s">
        <v>35</v>
      </c>
      <c r="D61" s="136">
        <v>118757.31</v>
      </c>
      <c r="E61" s="71">
        <v>116631.21922</v>
      </c>
      <c r="F61" s="71">
        <f t="shared" si="5"/>
        <v>98.20971797020327</v>
      </c>
      <c r="G61" s="171">
        <f t="shared" si="4"/>
        <v>3.209717970203272</v>
      </c>
    </row>
    <row r="62" spans="1:7" s="2" customFormat="1" ht="16.5" customHeight="1">
      <c r="A62" s="189"/>
      <c r="B62" s="190"/>
      <c r="C62" s="41" t="s">
        <v>36</v>
      </c>
      <c r="D62" s="136">
        <v>8366.1</v>
      </c>
      <c r="E62" s="71">
        <v>8366.02681</v>
      </c>
      <c r="F62" s="71">
        <f t="shared" si="5"/>
        <v>99.99912515987137</v>
      </c>
      <c r="G62" s="171">
        <f t="shared" si="4"/>
        <v>4.999125159871369</v>
      </c>
    </row>
    <row r="63" spans="1:7" s="23" customFormat="1" ht="27" customHeight="1">
      <c r="A63" s="191"/>
      <c r="B63" s="192"/>
      <c r="C63" s="44" t="s">
        <v>71</v>
      </c>
      <c r="D63" s="136">
        <v>33181.469</v>
      </c>
      <c r="E63" s="71">
        <v>25615.66922</v>
      </c>
      <c r="F63" s="71">
        <f t="shared" si="5"/>
        <v>77.19871962269062</v>
      </c>
      <c r="G63" s="171">
        <f t="shared" si="4"/>
        <v>-17.801280377309382</v>
      </c>
    </row>
    <row r="64" spans="1:8" s="2" customFormat="1" ht="30" customHeight="1">
      <c r="A64" s="40" t="s">
        <v>13</v>
      </c>
      <c r="B64" s="25" t="s">
        <v>14</v>
      </c>
      <c r="C64" s="25" t="s">
        <v>44</v>
      </c>
      <c r="D64" s="135">
        <f>D65+D66+D67</f>
        <v>138665.079</v>
      </c>
      <c r="E64" s="58">
        <f>E65+E66+E67</f>
        <v>132702.13051</v>
      </c>
      <c r="F64" s="58">
        <f t="shared" si="5"/>
        <v>95.69974752619584</v>
      </c>
      <c r="G64" s="162">
        <f t="shared" si="4"/>
        <v>0.6997475261958357</v>
      </c>
      <c r="H64" s="52"/>
    </row>
    <row r="65" spans="1:7" s="7" customFormat="1" ht="16.5" customHeight="1">
      <c r="A65" s="187"/>
      <c r="B65" s="188"/>
      <c r="C65" s="41" t="s">
        <v>35</v>
      </c>
      <c r="D65" s="136">
        <v>99669.669</v>
      </c>
      <c r="E65" s="71">
        <v>99439.24932</v>
      </c>
      <c r="F65" s="179">
        <f t="shared" si="5"/>
        <v>99.76881664972723</v>
      </c>
      <c r="G65" s="185">
        <f t="shared" si="4"/>
        <v>4.768816649727228</v>
      </c>
    </row>
    <row r="66" spans="1:7" s="2" customFormat="1" ht="16.5" customHeight="1">
      <c r="A66" s="189"/>
      <c r="B66" s="190"/>
      <c r="C66" s="41" t="s">
        <v>36</v>
      </c>
      <c r="D66" s="136">
        <v>7577.1</v>
      </c>
      <c r="E66" s="71">
        <v>7577.02861</v>
      </c>
      <c r="F66" s="71">
        <f t="shared" si="5"/>
        <v>99.99905781895448</v>
      </c>
      <c r="G66" s="171">
        <f t="shared" si="4"/>
        <v>4.999057818954483</v>
      </c>
    </row>
    <row r="67" spans="1:7" s="23" customFormat="1" ht="27" customHeight="1">
      <c r="A67" s="191"/>
      <c r="B67" s="192"/>
      <c r="C67" s="44" t="s">
        <v>71</v>
      </c>
      <c r="D67" s="136">
        <v>31418.31</v>
      </c>
      <c r="E67" s="71">
        <v>25685.85258</v>
      </c>
      <c r="F67" s="71">
        <f t="shared" si="5"/>
        <v>81.75440556796339</v>
      </c>
      <c r="G67" s="171">
        <f t="shared" si="4"/>
        <v>-13.245594432036611</v>
      </c>
    </row>
    <row r="68" spans="1:8" s="2" customFormat="1" ht="37.5" customHeight="1">
      <c r="A68" s="40" t="s">
        <v>15</v>
      </c>
      <c r="B68" s="25" t="s">
        <v>16</v>
      </c>
      <c r="C68" s="25" t="s">
        <v>68</v>
      </c>
      <c r="D68" s="135">
        <f>D69+D70+D71</f>
        <v>141099.564</v>
      </c>
      <c r="E68" s="58">
        <f>E69+E70+E71</f>
        <v>140184.96725</v>
      </c>
      <c r="F68" s="181">
        <f t="shared" si="5"/>
        <v>99.35180752932729</v>
      </c>
      <c r="G68" s="183">
        <f t="shared" si="4"/>
        <v>4.351807529327289</v>
      </c>
      <c r="H68" s="52"/>
    </row>
    <row r="69" spans="1:7" s="7" customFormat="1" ht="16.5" customHeight="1">
      <c r="A69" s="187"/>
      <c r="B69" s="188"/>
      <c r="C69" s="41" t="s">
        <v>35</v>
      </c>
      <c r="D69" s="136">
        <v>106093.747</v>
      </c>
      <c r="E69" s="71">
        <v>105179.15036</v>
      </c>
      <c r="F69" s="179">
        <f t="shared" si="5"/>
        <v>99.13793539594751</v>
      </c>
      <c r="G69" s="185">
        <f t="shared" si="4"/>
        <v>4.137935395947508</v>
      </c>
    </row>
    <row r="70" spans="1:7" s="2" customFormat="1" ht="16.5" customHeight="1">
      <c r="A70" s="189"/>
      <c r="B70" s="190"/>
      <c r="C70" s="41" t="s">
        <v>36</v>
      </c>
      <c r="D70" s="136">
        <v>6688.3</v>
      </c>
      <c r="E70" s="71">
        <v>6688.3</v>
      </c>
      <c r="F70" s="71">
        <f t="shared" si="5"/>
        <v>100</v>
      </c>
      <c r="G70" s="171">
        <f t="shared" si="4"/>
        <v>5</v>
      </c>
    </row>
    <row r="71" spans="1:7" s="2" customFormat="1" ht="27.75" customHeight="1">
      <c r="A71" s="191"/>
      <c r="B71" s="192"/>
      <c r="C71" s="44" t="s">
        <v>71</v>
      </c>
      <c r="D71" s="136">
        <v>28317.517</v>
      </c>
      <c r="E71" s="71">
        <v>28317.51689</v>
      </c>
      <c r="F71" s="71">
        <f t="shared" si="5"/>
        <v>99.99999961154786</v>
      </c>
      <c r="G71" s="171">
        <f t="shared" si="4"/>
        <v>4.999999611547864</v>
      </c>
    </row>
    <row r="72" spans="1:7" s="2" customFormat="1" ht="30" customHeight="1">
      <c r="A72" s="40" t="s">
        <v>17</v>
      </c>
      <c r="B72" s="25" t="s">
        <v>18</v>
      </c>
      <c r="C72" s="25" t="s">
        <v>43</v>
      </c>
      <c r="D72" s="135">
        <f>D73+D74+D75</f>
        <v>26573.283</v>
      </c>
      <c r="E72" s="58">
        <f>E73+E74+E75</f>
        <v>26120.85618</v>
      </c>
      <c r="F72" s="58">
        <f t="shared" si="5"/>
        <v>98.29743724175894</v>
      </c>
      <c r="G72" s="162">
        <f t="shared" si="4"/>
        <v>3.297437241758942</v>
      </c>
    </row>
    <row r="73" spans="1:7" s="7" customFormat="1" ht="16.5" customHeight="1">
      <c r="A73" s="187"/>
      <c r="B73" s="188"/>
      <c r="C73" s="41" t="s">
        <v>35</v>
      </c>
      <c r="D73" s="136">
        <v>25403.737</v>
      </c>
      <c r="E73" s="71">
        <v>25378.38864</v>
      </c>
      <c r="F73" s="71">
        <f t="shared" si="5"/>
        <v>99.90021798761339</v>
      </c>
      <c r="G73" s="171">
        <f t="shared" si="4"/>
        <v>4.900217987613388</v>
      </c>
    </row>
    <row r="74" spans="1:7" s="2" customFormat="1" ht="16.5" customHeight="1">
      <c r="A74" s="189"/>
      <c r="B74" s="190"/>
      <c r="C74" s="41" t="s">
        <v>36</v>
      </c>
      <c r="D74" s="136">
        <v>712</v>
      </c>
      <c r="E74" s="71">
        <v>711.02424</v>
      </c>
      <c r="F74" s="71">
        <f t="shared" si="5"/>
        <v>99.86295505617977</v>
      </c>
      <c r="G74" s="171">
        <f t="shared" si="4"/>
        <v>4.862955056179771</v>
      </c>
    </row>
    <row r="75" spans="1:7" s="2" customFormat="1" ht="27.75" customHeight="1">
      <c r="A75" s="191"/>
      <c r="B75" s="192"/>
      <c r="C75" s="44" t="s">
        <v>71</v>
      </c>
      <c r="D75" s="136">
        <v>457.546</v>
      </c>
      <c r="E75" s="71">
        <v>31.4433</v>
      </c>
      <c r="F75" s="71">
        <f>E75/D75*100</f>
        <v>6.872161487588134</v>
      </c>
      <c r="G75" s="171">
        <f t="shared" si="4"/>
        <v>-88.12783851241187</v>
      </c>
    </row>
    <row r="76" spans="1:7" s="2" customFormat="1" ht="48" customHeight="1">
      <c r="A76" s="40" t="s">
        <v>86</v>
      </c>
      <c r="B76" s="25" t="s">
        <v>88</v>
      </c>
      <c r="C76" s="25" t="s">
        <v>87</v>
      </c>
      <c r="D76" s="135">
        <f>D77+D78+D79</f>
        <v>2006445.56</v>
      </c>
      <c r="E76" s="58">
        <f>E77+E78+E79</f>
        <v>1817050.73263</v>
      </c>
      <c r="F76" s="58">
        <f t="shared" si="5"/>
        <v>90.56067948486974</v>
      </c>
      <c r="G76" s="162">
        <f t="shared" si="4"/>
        <v>-4.439320515130262</v>
      </c>
    </row>
    <row r="77" spans="1:7" s="2" customFormat="1" ht="16.5" customHeight="1">
      <c r="A77" s="214"/>
      <c r="B77" s="215"/>
      <c r="C77" s="44" t="s">
        <v>35</v>
      </c>
      <c r="D77" s="136">
        <v>1388559.758</v>
      </c>
      <c r="E77" s="71">
        <v>1253611.02053</v>
      </c>
      <c r="F77" s="71">
        <f t="shared" si="5"/>
        <v>90.28138784142989</v>
      </c>
      <c r="G77" s="171">
        <f t="shared" si="4"/>
        <v>-4.71861215857011</v>
      </c>
    </row>
    <row r="78" spans="1:7" s="10" customFormat="1" ht="16.5" customHeight="1">
      <c r="A78" s="216"/>
      <c r="B78" s="217"/>
      <c r="C78" s="44" t="s">
        <v>36</v>
      </c>
      <c r="D78" s="136">
        <v>3427.875</v>
      </c>
      <c r="E78" s="71">
        <v>1273.24421</v>
      </c>
      <c r="F78" s="71">
        <f t="shared" si="5"/>
        <v>37.143834299675454</v>
      </c>
      <c r="G78" s="171">
        <f t="shared" si="4"/>
        <v>-57.856165700324546</v>
      </c>
    </row>
    <row r="79" spans="1:7" s="64" customFormat="1" ht="27.75" customHeight="1">
      <c r="A79" s="216"/>
      <c r="B79" s="217"/>
      <c r="C79" s="44" t="s">
        <v>71</v>
      </c>
      <c r="D79" s="136">
        <v>614457.927</v>
      </c>
      <c r="E79" s="71">
        <v>562166.46789</v>
      </c>
      <c r="F79" s="71">
        <f t="shared" si="5"/>
        <v>91.48982268561407</v>
      </c>
      <c r="G79" s="171">
        <f t="shared" si="4"/>
        <v>-3.5101773143859276</v>
      </c>
    </row>
    <row r="80" spans="1:8" s="23" customFormat="1" ht="21" customHeight="1">
      <c r="A80" s="218"/>
      <c r="B80" s="219"/>
      <c r="C80" s="66" t="s">
        <v>95</v>
      </c>
      <c r="D80" s="138">
        <v>223457.208</v>
      </c>
      <c r="E80" s="74">
        <v>202765.00104</v>
      </c>
      <c r="F80" s="74">
        <f t="shared" si="5"/>
        <v>90.73996889820623</v>
      </c>
      <c r="G80" s="173">
        <f t="shared" si="4"/>
        <v>-4.260031101793771</v>
      </c>
      <c r="H80" s="55"/>
    </row>
    <row r="81" spans="1:7" s="2" customFormat="1" ht="44.25" customHeight="1">
      <c r="A81" s="47" t="s">
        <v>92</v>
      </c>
      <c r="B81" s="48" t="s">
        <v>93</v>
      </c>
      <c r="C81" s="25" t="s">
        <v>91</v>
      </c>
      <c r="D81" s="135">
        <f>D82+D83</f>
        <v>6121796.19955</v>
      </c>
      <c r="E81" s="58">
        <f>E82+E83</f>
        <v>5138957.849640001</v>
      </c>
      <c r="F81" s="58">
        <f t="shared" si="5"/>
        <v>83.94526185007194</v>
      </c>
      <c r="G81" s="162">
        <f t="shared" si="4"/>
        <v>-11.054738149928056</v>
      </c>
    </row>
    <row r="82" spans="1:7" s="2" customFormat="1" ht="16.5" customHeight="1">
      <c r="A82" s="214"/>
      <c r="B82" s="215"/>
      <c r="C82" s="44" t="s">
        <v>35</v>
      </c>
      <c r="D82" s="136">
        <v>2608002.754</v>
      </c>
      <c r="E82" s="71">
        <v>1762957.84994</v>
      </c>
      <c r="F82" s="71">
        <f t="shared" si="5"/>
        <v>67.59800568600166</v>
      </c>
      <c r="G82" s="171">
        <f t="shared" si="4"/>
        <v>-27.401994313998344</v>
      </c>
    </row>
    <row r="83" spans="1:7" s="23" customFormat="1" ht="27" customHeight="1">
      <c r="A83" s="216"/>
      <c r="B83" s="217"/>
      <c r="C83" s="44" t="s">
        <v>71</v>
      </c>
      <c r="D83" s="136">
        <v>3513793.44555</v>
      </c>
      <c r="E83" s="71">
        <v>3375999.9997</v>
      </c>
      <c r="F83" s="71">
        <f aca="true" t="shared" si="6" ref="F83:F114">E83/D83*100</f>
        <v>96.07849897880291</v>
      </c>
      <c r="G83" s="171">
        <f t="shared" si="4"/>
        <v>1.0784989788029122</v>
      </c>
    </row>
    <row r="84" spans="1:8" s="23" customFormat="1" ht="21" customHeight="1">
      <c r="A84" s="216"/>
      <c r="B84" s="217"/>
      <c r="C84" s="67" t="s">
        <v>95</v>
      </c>
      <c r="D84" s="138">
        <v>6035128.858</v>
      </c>
      <c r="E84" s="74">
        <v>5053659.56024</v>
      </c>
      <c r="F84" s="74">
        <f t="shared" si="6"/>
        <v>83.73739284027064</v>
      </c>
      <c r="G84" s="173">
        <f t="shared" si="4"/>
        <v>-11.262607159729356</v>
      </c>
      <c r="H84" s="56"/>
    </row>
    <row r="85" spans="1:7" s="2" customFormat="1" ht="45" customHeight="1">
      <c r="A85" s="40" t="s">
        <v>19</v>
      </c>
      <c r="B85" s="25" t="s">
        <v>110</v>
      </c>
      <c r="C85" s="25" t="s">
        <v>47</v>
      </c>
      <c r="D85" s="135">
        <f>D87+D88+D89</f>
        <v>10093753.52</v>
      </c>
      <c r="E85" s="58">
        <f>E87+E88+E89</f>
        <v>9404876.97837</v>
      </c>
      <c r="F85" s="58">
        <f t="shared" si="6"/>
        <v>93.17521930503807</v>
      </c>
      <c r="G85" s="162">
        <f t="shared" si="4"/>
        <v>-1.8247806949619303</v>
      </c>
    </row>
    <row r="86" spans="1:7" s="2" customFormat="1" ht="45" customHeight="1" hidden="1">
      <c r="A86" s="187"/>
      <c r="B86" s="188"/>
      <c r="C86" s="25" t="s">
        <v>122</v>
      </c>
      <c r="D86" s="135">
        <f>D87+D88+D90</f>
        <v>6270405.086</v>
      </c>
      <c r="E86" s="58">
        <f>E87+E88+E90</f>
        <v>5978405.04575</v>
      </c>
      <c r="F86" s="58">
        <f t="shared" si="6"/>
        <v>95.34320293114791</v>
      </c>
      <c r="G86" s="121" t="e">
        <f>#REF!-95</f>
        <v>#REF!</v>
      </c>
    </row>
    <row r="87" spans="1:7" s="7" customFormat="1" ht="16.5" customHeight="1">
      <c r="A87" s="189"/>
      <c r="B87" s="190"/>
      <c r="C87" s="41" t="s">
        <v>35</v>
      </c>
      <c r="D87" s="136">
        <v>6261871.186</v>
      </c>
      <c r="E87" s="118">
        <v>5969922.41166</v>
      </c>
      <c r="F87" s="71">
        <f t="shared" si="6"/>
        <v>95.337675182576</v>
      </c>
      <c r="G87" s="171">
        <f>F87-95</f>
        <v>0.3376751825760067</v>
      </c>
    </row>
    <row r="88" spans="1:7" s="7" customFormat="1" ht="16.5" customHeight="1">
      <c r="A88" s="189"/>
      <c r="B88" s="190"/>
      <c r="C88" s="41" t="s">
        <v>36</v>
      </c>
      <c r="D88" s="136">
        <v>8533.9</v>
      </c>
      <c r="E88" s="71">
        <v>8482.63409</v>
      </c>
      <c r="F88" s="71">
        <f t="shared" si="6"/>
        <v>99.39926750957943</v>
      </c>
      <c r="G88" s="171">
        <f>F88-95</f>
        <v>4.399267509579431</v>
      </c>
    </row>
    <row r="89" spans="1:7" s="2" customFormat="1" ht="27" customHeight="1">
      <c r="A89" s="189"/>
      <c r="B89" s="190"/>
      <c r="C89" s="41" t="s">
        <v>71</v>
      </c>
      <c r="D89" s="136">
        <v>3823348.434</v>
      </c>
      <c r="E89" s="71">
        <v>3426471.93262</v>
      </c>
      <c r="F89" s="71">
        <f t="shared" si="6"/>
        <v>89.61966171195162</v>
      </c>
      <c r="G89" s="171">
        <f>F89-95</f>
        <v>-5.380338288048378</v>
      </c>
    </row>
    <row r="90" spans="1:7" s="2" customFormat="1" ht="44.25" customHeight="1" hidden="1">
      <c r="A90" s="189"/>
      <c r="B90" s="190"/>
      <c r="C90" s="82" t="s">
        <v>123</v>
      </c>
      <c r="D90" s="136"/>
      <c r="E90" s="75"/>
      <c r="F90" s="71" t="e">
        <f t="shared" si="6"/>
        <v>#DIV/0!</v>
      </c>
      <c r="G90" s="122" t="e">
        <f>#REF!-95</f>
        <v>#REF!</v>
      </c>
    </row>
    <row r="91" spans="1:8" s="2" customFormat="1" ht="21" customHeight="1">
      <c r="A91" s="189"/>
      <c r="B91" s="190"/>
      <c r="C91" s="65" t="s">
        <v>95</v>
      </c>
      <c r="D91" s="138">
        <v>143621.989</v>
      </c>
      <c r="E91" s="74">
        <v>101360.51178</v>
      </c>
      <c r="F91" s="74">
        <f t="shared" si="6"/>
        <v>70.57450776565976</v>
      </c>
      <c r="G91" s="173">
        <f>F91-95</f>
        <v>-24.42549223434024</v>
      </c>
      <c r="H91" s="55"/>
    </row>
    <row r="92" spans="1:8" s="2" customFormat="1" ht="40.5" customHeight="1" hidden="1">
      <c r="A92" s="191"/>
      <c r="B92" s="192"/>
      <c r="C92" s="65" t="s">
        <v>121</v>
      </c>
      <c r="D92" s="137"/>
      <c r="E92" s="112"/>
      <c r="F92" s="74" t="e">
        <f t="shared" si="6"/>
        <v>#DIV/0!</v>
      </c>
      <c r="G92" s="123" t="e">
        <f>#REF!-95</f>
        <v>#REF!</v>
      </c>
      <c r="H92" s="55"/>
    </row>
    <row r="93" spans="1:7" s="2" customFormat="1" ht="30" customHeight="1">
      <c r="A93" s="40" t="s">
        <v>20</v>
      </c>
      <c r="B93" s="25" t="s">
        <v>111</v>
      </c>
      <c r="C93" s="25" t="s">
        <v>48</v>
      </c>
      <c r="D93" s="135">
        <f>D94+D95+D96</f>
        <v>11111308.563000001</v>
      </c>
      <c r="E93" s="58">
        <f>E94+E95+E96</f>
        <v>10968716.0844</v>
      </c>
      <c r="F93" s="181">
        <f t="shared" si="6"/>
        <v>98.71669049786966</v>
      </c>
      <c r="G93" s="183">
        <f aca="true" t="shared" si="7" ref="G93:G112">F93-95</f>
        <v>3.7166904978696635</v>
      </c>
    </row>
    <row r="94" spans="1:7" s="7" customFormat="1" ht="16.5" customHeight="1">
      <c r="A94" s="187"/>
      <c r="B94" s="188"/>
      <c r="C94" s="51" t="s">
        <v>35</v>
      </c>
      <c r="D94" s="136">
        <v>7003218.84</v>
      </c>
      <c r="E94" s="71">
        <v>6860626.4613</v>
      </c>
      <c r="F94" s="71">
        <f t="shared" si="6"/>
        <v>97.96390228610935</v>
      </c>
      <c r="G94" s="171">
        <f t="shared" si="7"/>
        <v>2.963902286109345</v>
      </c>
    </row>
    <row r="95" spans="1:7" s="2" customFormat="1" ht="16.5" customHeight="1">
      <c r="A95" s="189"/>
      <c r="B95" s="190"/>
      <c r="C95" s="44" t="s">
        <v>36</v>
      </c>
      <c r="D95" s="136">
        <v>376483.656</v>
      </c>
      <c r="E95" s="71">
        <v>376483.6403</v>
      </c>
      <c r="F95" s="71">
        <f t="shared" si="6"/>
        <v>99.99999582983226</v>
      </c>
      <c r="G95" s="171">
        <f t="shared" si="7"/>
        <v>4.999995829832258</v>
      </c>
    </row>
    <row r="96" spans="1:7" s="2" customFormat="1" ht="27" customHeight="1">
      <c r="A96" s="189"/>
      <c r="B96" s="190"/>
      <c r="C96" s="44" t="s">
        <v>71</v>
      </c>
      <c r="D96" s="136">
        <v>3731606.067</v>
      </c>
      <c r="E96" s="71">
        <v>3731605.9828</v>
      </c>
      <c r="F96" s="71">
        <f t="shared" si="6"/>
        <v>99.99999774359891</v>
      </c>
      <c r="G96" s="171">
        <f t="shared" si="7"/>
        <v>4.999997743598911</v>
      </c>
    </row>
    <row r="97" spans="1:7" s="2" customFormat="1" ht="21" customHeight="1" hidden="1">
      <c r="A97" s="191"/>
      <c r="B97" s="192"/>
      <c r="C97" s="65" t="s">
        <v>95</v>
      </c>
      <c r="D97" s="137">
        <v>0</v>
      </c>
      <c r="E97" s="74">
        <v>0</v>
      </c>
      <c r="F97" s="74"/>
      <c r="G97" s="173">
        <f t="shared" si="7"/>
        <v>-95</v>
      </c>
    </row>
    <row r="98" spans="1:7" s="2" customFormat="1" ht="30" customHeight="1">
      <c r="A98" s="47" t="s">
        <v>106</v>
      </c>
      <c r="B98" s="48" t="s">
        <v>108</v>
      </c>
      <c r="C98" s="59" t="s">
        <v>107</v>
      </c>
      <c r="D98" s="135">
        <f>D99+D100+D101</f>
        <v>123724.04199999999</v>
      </c>
      <c r="E98" s="58">
        <f>E99+E100+E101</f>
        <v>123723.80517</v>
      </c>
      <c r="F98" s="58">
        <f t="shared" si="6"/>
        <v>99.9998085820701</v>
      </c>
      <c r="G98" s="162">
        <f t="shared" si="7"/>
        <v>4.999808582070102</v>
      </c>
    </row>
    <row r="99" spans="1:7" s="2" customFormat="1" ht="16.5" customHeight="1">
      <c r="A99" s="187"/>
      <c r="B99" s="188"/>
      <c r="C99" s="44" t="s">
        <v>35</v>
      </c>
      <c r="D99" s="136">
        <v>123644.12</v>
      </c>
      <c r="E99" s="71">
        <v>123644.06292</v>
      </c>
      <c r="F99" s="71">
        <f t="shared" si="6"/>
        <v>99.9999538352491</v>
      </c>
      <c r="G99" s="171">
        <f t="shared" si="7"/>
        <v>4.9999538352491015</v>
      </c>
    </row>
    <row r="100" spans="1:7" s="2" customFormat="1" ht="16.5" customHeight="1">
      <c r="A100" s="189"/>
      <c r="B100" s="190"/>
      <c r="C100" s="44" t="s">
        <v>36</v>
      </c>
      <c r="D100" s="136">
        <v>64.2</v>
      </c>
      <c r="E100" s="71">
        <v>64.0206</v>
      </c>
      <c r="F100" s="71">
        <f t="shared" si="6"/>
        <v>99.72056074766354</v>
      </c>
      <c r="G100" s="171">
        <f t="shared" si="7"/>
        <v>4.720560747663541</v>
      </c>
    </row>
    <row r="101" spans="1:7" s="2" customFormat="1" ht="26.25" customHeight="1">
      <c r="A101" s="191"/>
      <c r="B101" s="192"/>
      <c r="C101" s="41" t="s">
        <v>71</v>
      </c>
      <c r="D101" s="136">
        <v>15.722</v>
      </c>
      <c r="E101" s="71">
        <v>15.72165</v>
      </c>
      <c r="F101" s="71">
        <f t="shared" si="6"/>
        <v>99.99777382012466</v>
      </c>
      <c r="G101" s="171">
        <f t="shared" si="7"/>
        <v>4.997773820124664</v>
      </c>
    </row>
    <row r="102" spans="1:7" s="2" customFormat="1" ht="45" customHeight="1">
      <c r="A102" s="69" t="s">
        <v>21</v>
      </c>
      <c r="B102" s="70" t="s">
        <v>117</v>
      </c>
      <c r="C102" s="25" t="s">
        <v>49</v>
      </c>
      <c r="D102" s="135">
        <f>D103+D104</f>
        <v>74626.17599999999</v>
      </c>
      <c r="E102" s="58">
        <f>E103+E104</f>
        <v>74575.83547</v>
      </c>
      <c r="F102" s="181">
        <f t="shared" si="6"/>
        <v>99.93254306639002</v>
      </c>
      <c r="G102" s="183">
        <f t="shared" si="7"/>
        <v>4.932543066390025</v>
      </c>
    </row>
    <row r="103" spans="1:7" s="7" customFormat="1" ht="18" customHeight="1">
      <c r="A103" s="187"/>
      <c r="B103" s="188"/>
      <c r="C103" s="41" t="s">
        <v>35</v>
      </c>
      <c r="D103" s="136">
        <v>74610.454</v>
      </c>
      <c r="E103" s="71">
        <v>74560.11382</v>
      </c>
      <c r="F103" s="179">
        <f t="shared" si="6"/>
        <v>99.93252932089115</v>
      </c>
      <c r="G103" s="185">
        <f t="shared" si="7"/>
        <v>4.932529320891149</v>
      </c>
    </row>
    <row r="104" spans="1:8" s="23" customFormat="1" ht="27" customHeight="1">
      <c r="A104" s="191"/>
      <c r="B104" s="192"/>
      <c r="C104" s="41" t="s">
        <v>71</v>
      </c>
      <c r="D104" s="136">
        <v>15.722</v>
      </c>
      <c r="E104" s="71">
        <v>15.72165</v>
      </c>
      <c r="F104" s="71">
        <f t="shared" si="6"/>
        <v>99.99777382012466</v>
      </c>
      <c r="G104" s="171">
        <f t="shared" si="7"/>
        <v>4.997773820124664</v>
      </c>
      <c r="H104" s="2"/>
    </row>
    <row r="105" spans="1:7" s="2" customFormat="1" ht="44.25" customHeight="1">
      <c r="A105" s="47" t="s">
        <v>22</v>
      </c>
      <c r="B105" s="48" t="s">
        <v>94</v>
      </c>
      <c r="C105" s="25" t="s">
        <v>50</v>
      </c>
      <c r="D105" s="135">
        <f>D106+D107+D108</f>
        <v>742007.228</v>
      </c>
      <c r="E105" s="58">
        <f>E106+E107+E108</f>
        <v>700707.9615</v>
      </c>
      <c r="F105" s="181">
        <f t="shared" si="6"/>
        <v>94.4341153372161</v>
      </c>
      <c r="G105" s="183">
        <f t="shared" si="7"/>
        <v>-0.5658846627839011</v>
      </c>
    </row>
    <row r="106" spans="1:7" s="7" customFormat="1" ht="17.25" customHeight="1">
      <c r="A106" s="187"/>
      <c r="B106" s="188"/>
      <c r="C106" s="44" t="s">
        <v>35</v>
      </c>
      <c r="D106" s="136">
        <v>341729.751</v>
      </c>
      <c r="E106" s="71">
        <v>341467.50507</v>
      </c>
      <c r="F106" s="179">
        <f t="shared" si="6"/>
        <v>99.92325926284364</v>
      </c>
      <c r="G106" s="185">
        <f t="shared" si="7"/>
        <v>4.923259262843644</v>
      </c>
    </row>
    <row r="107" spans="1:7" s="14" customFormat="1" ht="18" customHeight="1">
      <c r="A107" s="189"/>
      <c r="B107" s="190"/>
      <c r="C107" s="44" t="s">
        <v>36</v>
      </c>
      <c r="D107" s="136">
        <v>244574.57</v>
      </c>
      <c r="E107" s="71">
        <v>218588.62897</v>
      </c>
      <c r="F107" s="71">
        <f t="shared" si="6"/>
        <v>89.37504376272642</v>
      </c>
      <c r="G107" s="171">
        <f t="shared" si="7"/>
        <v>-5.6249562372735795</v>
      </c>
    </row>
    <row r="108" spans="1:8" s="23" customFormat="1" ht="28.5" customHeight="1">
      <c r="A108" s="191"/>
      <c r="B108" s="192"/>
      <c r="C108" s="44" t="s">
        <v>71</v>
      </c>
      <c r="D108" s="136">
        <v>155702.907</v>
      </c>
      <c r="E108" s="71">
        <v>140651.82746</v>
      </c>
      <c r="F108" s="71">
        <f t="shared" si="6"/>
        <v>90.33346272719237</v>
      </c>
      <c r="G108" s="171">
        <f t="shared" si="7"/>
        <v>-4.666537272807631</v>
      </c>
      <c r="H108" s="2"/>
    </row>
    <row r="109" spans="1:7" s="2" customFormat="1" ht="44.25" customHeight="1">
      <c r="A109" s="40" t="s">
        <v>23</v>
      </c>
      <c r="B109" s="25" t="s">
        <v>76</v>
      </c>
      <c r="C109" s="25" t="s">
        <v>51</v>
      </c>
      <c r="D109" s="135">
        <f>D110+D111+D112</f>
        <v>225424.382</v>
      </c>
      <c r="E109" s="58">
        <f>E110+E111+E112</f>
        <v>224956.68901999996</v>
      </c>
      <c r="F109" s="58">
        <f t="shared" si="6"/>
        <v>99.79252777545597</v>
      </c>
      <c r="G109" s="162">
        <f t="shared" si="7"/>
        <v>4.792527775455966</v>
      </c>
    </row>
    <row r="110" spans="1:7" s="7" customFormat="1" ht="17.25" customHeight="1">
      <c r="A110" s="187"/>
      <c r="B110" s="188"/>
      <c r="C110" s="44" t="s">
        <v>35</v>
      </c>
      <c r="D110" s="136">
        <v>223712.06</v>
      </c>
      <c r="E110" s="71">
        <v>223455.27417</v>
      </c>
      <c r="F110" s="180">
        <f t="shared" si="6"/>
        <v>99.88521591996425</v>
      </c>
      <c r="G110" s="186">
        <f t="shared" si="7"/>
        <v>4.885215919964253</v>
      </c>
    </row>
    <row r="111" spans="1:7" s="7" customFormat="1" ht="17.25" customHeight="1">
      <c r="A111" s="189"/>
      <c r="B111" s="190"/>
      <c r="C111" s="41" t="s">
        <v>36</v>
      </c>
      <c r="D111" s="136">
        <v>267.2</v>
      </c>
      <c r="E111" s="71">
        <v>56.2932</v>
      </c>
      <c r="F111" s="71">
        <f t="shared" si="6"/>
        <v>21.067814371257484</v>
      </c>
      <c r="G111" s="171">
        <f t="shared" si="7"/>
        <v>-73.93218562874252</v>
      </c>
    </row>
    <row r="112" spans="1:10" s="7" customFormat="1" ht="28.5" customHeight="1">
      <c r="A112" s="189"/>
      <c r="B112" s="190"/>
      <c r="C112" s="41" t="s">
        <v>71</v>
      </c>
      <c r="D112" s="136">
        <v>1445.122</v>
      </c>
      <c r="E112" s="71">
        <v>1445.12165</v>
      </c>
      <c r="F112" s="71">
        <f t="shared" si="6"/>
        <v>99.99997578059153</v>
      </c>
      <c r="G112" s="171">
        <f t="shared" si="7"/>
        <v>4.999975780591527</v>
      </c>
      <c r="J112" s="43"/>
    </row>
    <row r="113" spans="1:7" s="11" customFormat="1" ht="21" customHeight="1" hidden="1">
      <c r="A113" s="191"/>
      <c r="B113" s="192"/>
      <c r="C113" s="65" t="s">
        <v>95</v>
      </c>
      <c r="D113" s="137"/>
      <c r="E113" s="112"/>
      <c r="F113" s="74" t="e">
        <f t="shared" si="6"/>
        <v>#DIV/0!</v>
      </c>
      <c r="G113" s="123" t="e">
        <f>#REF!-95</f>
        <v>#REF!</v>
      </c>
    </row>
    <row r="114" spans="1:7" s="2" customFormat="1" ht="27.75" customHeight="1">
      <c r="A114" s="40" t="s">
        <v>24</v>
      </c>
      <c r="B114" s="25" t="s">
        <v>25</v>
      </c>
      <c r="C114" s="25" t="s">
        <v>52</v>
      </c>
      <c r="D114" s="135">
        <f>D115+D116+D117</f>
        <v>827880.527</v>
      </c>
      <c r="E114" s="58">
        <f>E115+E116+E117</f>
        <v>822882.9585899999</v>
      </c>
      <c r="F114" s="58">
        <f t="shared" si="6"/>
        <v>99.39634183351191</v>
      </c>
      <c r="G114" s="162">
        <f aca="true" t="shared" si="8" ref="G114:G124">F114-95</f>
        <v>4.3963418335119115</v>
      </c>
    </row>
    <row r="115" spans="1:7" s="7" customFormat="1" ht="18" customHeight="1">
      <c r="A115" s="187"/>
      <c r="B115" s="188"/>
      <c r="C115" s="44" t="s">
        <v>35</v>
      </c>
      <c r="D115" s="136">
        <v>826579.431</v>
      </c>
      <c r="E115" s="71">
        <v>821581.86264</v>
      </c>
      <c r="F115" s="71">
        <f aca="true" t="shared" si="9" ref="F115:F125">E115/D115*100</f>
        <v>99.39539163780618</v>
      </c>
      <c r="G115" s="171">
        <f t="shared" si="8"/>
        <v>4.395391637806185</v>
      </c>
    </row>
    <row r="116" spans="1:7" s="23" customFormat="1" ht="16.5" customHeight="1" hidden="1">
      <c r="A116" s="189"/>
      <c r="B116" s="190"/>
      <c r="C116" s="44" t="s">
        <v>36</v>
      </c>
      <c r="D116" s="136"/>
      <c r="E116" s="71"/>
      <c r="F116" s="75" t="e">
        <f t="shared" si="9"/>
        <v>#DIV/0!</v>
      </c>
      <c r="G116" s="171" t="e">
        <f t="shared" si="8"/>
        <v>#DIV/0!</v>
      </c>
    </row>
    <row r="117" spans="1:7" s="2" customFormat="1" ht="27.75" customHeight="1">
      <c r="A117" s="191"/>
      <c r="B117" s="192"/>
      <c r="C117" s="44" t="s">
        <v>71</v>
      </c>
      <c r="D117" s="136">
        <v>1301.096</v>
      </c>
      <c r="E117" s="71">
        <v>1301.09595</v>
      </c>
      <c r="F117" s="71">
        <f t="shared" si="9"/>
        <v>99.99999615708602</v>
      </c>
      <c r="G117" s="171">
        <f t="shared" si="8"/>
        <v>4.9999961570860165</v>
      </c>
    </row>
    <row r="118" spans="1:7" s="2" customFormat="1" ht="45" customHeight="1">
      <c r="A118" s="40" t="s">
        <v>26</v>
      </c>
      <c r="B118" s="25" t="s">
        <v>77</v>
      </c>
      <c r="C118" s="25" t="s">
        <v>53</v>
      </c>
      <c r="D118" s="135">
        <f>D119+D120+D121</f>
        <v>1222254.219</v>
      </c>
      <c r="E118" s="58">
        <f>E119+E120+E121</f>
        <v>1212481.71724</v>
      </c>
      <c r="F118" s="58">
        <f t="shared" si="9"/>
        <v>99.20045260567841</v>
      </c>
      <c r="G118" s="162">
        <f t="shared" si="8"/>
        <v>4.200452605678407</v>
      </c>
    </row>
    <row r="119" spans="1:7" s="7" customFormat="1" ht="18" customHeight="1">
      <c r="A119" s="187"/>
      <c r="B119" s="188"/>
      <c r="C119" s="44" t="s">
        <v>35</v>
      </c>
      <c r="D119" s="136">
        <v>1204835.572</v>
      </c>
      <c r="E119" s="71">
        <v>1195463.20801</v>
      </c>
      <c r="F119" s="71">
        <f t="shared" si="9"/>
        <v>99.2221043096825</v>
      </c>
      <c r="G119" s="171">
        <f t="shared" si="8"/>
        <v>4.222104309682507</v>
      </c>
    </row>
    <row r="120" spans="1:7" s="9" customFormat="1" ht="17.25" customHeight="1" hidden="1">
      <c r="A120" s="189"/>
      <c r="B120" s="190"/>
      <c r="C120" s="44" t="s">
        <v>36</v>
      </c>
      <c r="D120" s="136"/>
      <c r="E120" s="71"/>
      <c r="F120" s="75" t="e">
        <f t="shared" si="9"/>
        <v>#DIV/0!</v>
      </c>
      <c r="G120" s="171" t="e">
        <f t="shared" si="8"/>
        <v>#DIV/0!</v>
      </c>
    </row>
    <row r="121" spans="1:7" s="2" customFormat="1" ht="27" customHeight="1">
      <c r="A121" s="189"/>
      <c r="B121" s="190"/>
      <c r="C121" s="44" t="s">
        <v>71</v>
      </c>
      <c r="D121" s="136">
        <v>17418.647</v>
      </c>
      <c r="E121" s="71">
        <v>17018.50923</v>
      </c>
      <c r="F121" s="71">
        <f t="shared" si="9"/>
        <v>97.70281945549502</v>
      </c>
      <c r="G121" s="171">
        <f t="shared" si="8"/>
        <v>2.7028194554950176</v>
      </c>
    </row>
    <row r="122" spans="1:10" s="2" customFormat="1" ht="21" customHeight="1">
      <c r="A122" s="191"/>
      <c r="B122" s="192"/>
      <c r="C122" s="66" t="s">
        <v>95</v>
      </c>
      <c r="D122" s="138">
        <v>37258.9</v>
      </c>
      <c r="E122" s="74">
        <v>37258.9</v>
      </c>
      <c r="F122" s="74">
        <f t="shared" si="9"/>
        <v>100</v>
      </c>
      <c r="G122" s="173">
        <f t="shared" si="8"/>
        <v>5</v>
      </c>
      <c r="H122" s="55"/>
      <c r="I122" s="55"/>
      <c r="J122" s="55"/>
    </row>
    <row r="123" spans="1:7" s="2" customFormat="1" ht="30" customHeight="1">
      <c r="A123" s="40" t="s">
        <v>27</v>
      </c>
      <c r="B123" s="25" t="s">
        <v>28</v>
      </c>
      <c r="C123" s="25" t="s">
        <v>54</v>
      </c>
      <c r="D123" s="135">
        <f>D124</f>
        <v>54133.4</v>
      </c>
      <c r="E123" s="58">
        <f>E124</f>
        <v>54073.92528</v>
      </c>
      <c r="F123" s="181">
        <f t="shared" si="9"/>
        <v>99.89013304170808</v>
      </c>
      <c r="G123" s="183">
        <f t="shared" si="8"/>
        <v>4.890133041708083</v>
      </c>
    </row>
    <row r="124" spans="1:7" s="7" customFormat="1" ht="18" customHeight="1">
      <c r="A124" s="187"/>
      <c r="B124" s="188"/>
      <c r="C124" s="44" t="s">
        <v>35</v>
      </c>
      <c r="D124" s="136">
        <v>54133.4</v>
      </c>
      <c r="E124" s="71">
        <v>54073.92528</v>
      </c>
      <c r="F124" s="179">
        <f t="shared" si="9"/>
        <v>99.89013304170808</v>
      </c>
      <c r="G124" s="185">
        <f t="shared" si="8"/>
        <v>4.890133041708083</v>
      </c>
    </row>
    <row r="125" spans="1:7" s="11" customFormat="1" ht="28.5" customHeight="1" hidden="1">
      <c r="A125" s="191"/>
      <c r="B125" s="192"/>
      <c r="C125" s="44" t="s">
        <v>71</v>
      </c>
      <c r="D125" s="136">
        <v>0</v>
      </c>
      <c r="E125" s="75">
        <v>0</v>
      </c>
      <c r="F125" s="75" t="e">
        <f t="shared" si="9"/>
        <v>#DIV/0!</v>
      </c>
      <c r="G125" s="122" t="e">
        <f>#REF!-95</f>
        <v>#REF!</v>
      </c>
    </row>
    <row r="126" spans="1:7" s="2" customFormat="1" ht="30" customHeight="1" hidden="1">
      <c r="A126" s="40" t="s">
        <v>29</v>
      </c>
      <c r="B126" s="25" t="s">
        <v>30</v>
      </c>
      <c r="C126" s="25" t="s">
        <v>55</v>
      </c>
      <c r="D126" s="135">
        <f>D127</f>
        <v>0</v>
      </c>
      <c r="E126" s="110">
        <f>E127</f>
        <v>0</v>
      </c>
      <c r="F126" s="58"/>
      <c r="G126" s="121" t="e">
        <f>#REF!-95</f>
        <v>#REF!</v>
      </c>
    </row>
    <row r="127" spans="1:7" s="7" customFormat="1" ht="18" customHeight="1" hidden="1">
      <c r="A127" s="200"/>
      <c r="B127" s="201"/>
      <c r="C127" s="41" t="s">
        <v>35</v>
      </c>
      <c r="D127" s="136">
        <v>0</v>
      </c>
      <c r="E127" s="75">
        <v>0</v>
      </c>
      <c r="F127" s="71"/>
      <c r="G127" s="122" t="e">
        <f>#REF!-95</f>
        <v>#REF!</v>
      </c>
    </row>
    <row r="128" spans="1:7" s="2" customFormat="1" ht="25.5" customHeight="1">
      <c r="A128" s="40" t="s">
        <v>31</v>
      </c>
      <c r="B128" s="25" t="s">
        <v>32</v>
      </c>
      <c r="C128" s="25" t="s">
        <v>83</v>
      </c>
      <c r="D128" s="135">
        <f>D129+D130</f>
        <v>231163.2</v>
      </c>
      <c r="E128" s="58">
        <f>E129+E130</f>
        <v>226790.29691</v>
      </c>
      <c r="F128" s="58">
        <f aca="true" t="shared" si="10" ref="F128:F138">E128/D128*100</f>
        <v>98.10830482966146</v>
      </c>
      <c r="G128" s="162">
        <f>F128-95</f>
        <v>3.1083048296614635</v>
      </c>
    </row>
    <row r="129" spans="1:7" s="7" customFormat="1" ht="18" customHeight="1">
      <c r="A129" s="187"/>
      <c r="B129" s="188"/>
      <c r="C129" s="41" t="s">
        <v>35</v>
      </c>
      <c r="D129" s="136">
        <v>231163.2</v>
      </c>
      <c r="E129" s="71">
        <v>226790.29691</v>
      </c>
      <c r="F129" s="71">
        <f t="shared" si="10"/>
        <v>98.10830482966146</v>
      </c>
      <c r="G129" s="171">
        <f>F129-95</f>
        <v>3.1083048296614635</v>
      </c>
    </row>
    <row r="130" spans="1:7" s="63" customFormat="1" ht="27" customHeight="1" hidden="1">
      <c r="A130" s="191"/>
      <c r="B130" s="192"/>
      <c r="C130" s="41" t="s">
        <v>71</v>
      </c>
      <c r="D130" s="136">
        <v>0</v>
      </c>
      <c r="E130" s="75">
        <v>0</v>
      </c>
      <c r="F130" s="75" t="e">
        <f t="shared" si="10"/>
        <v>#DIV/0!</v>
      </c>
      <c r="G130" s="122" t="e">
        <f>#REF!-95</f>
        <v>#REF!</v>
      </c>
    </row>
    <row r="131" spans="1:7" s="3" customFormat="1" ht="44.25" customHeight="1">
      <c r="A131" s="40" t="s">
        <v>33</v>
      </c>
      <c r="B131" s="25" t="s">
        <v>78</v>
      </c>
      <c r="C131" s="25" t="s">
        <v>57</v>
      </c>
      <c r="D131" s="135">
        <f>D132+D133+D134</f>
        <v>2699438.6380000003</v>
      </c>
      <c r="E131" s="58">
        <f>E132+E133+E134</f>
        <v>2495449.88196</v>
      </c>
      <c r="F131" s="58">
        <f t="shared" si="10"/>
        <v>92.44328975778703</v>
      </c>
      <c r="G131" s="162">
        <f aca="true" t="shared" si="11" ref="G131:G138">F131-95</f>
        <v>-2.556710242212972</v>
      </c>
    </row>
    <row r="132" spans="1:7" s="7" customFormat="1" ht="17.25" customHeight="1">
      <c r="A132" s="187"/>
      <c r="B132" s="188"/>
      <c r="C132" s="44" t="s">
        <v>35</v>
      </c>
      <c r="D132" s="136">
        <v>1435916.762</v>
      </c>
      <c r="E132" s="71">
        <v>1338840.87783</v>
      </c>
      <c r="F132" s="71">
        <f t="shared" si="10"/>
        <v>93.23944905867738</v>
      </c>
      <c r="G132" s="171">
        <f t="shared" si="11"/>
        <v>-1.7605509413226201</v>
      </c>
    </row>
    <row r="133" spans="1:7" s="2" customFormat="1" ht="17.25" customHeight="1">
      <c r="A133" s="189"/>
      <c r="B133" s="190"/>
      <c r="C133" s="44" t="s">
        <v>36</v>
      </c>
      <c r="D133" s="136">
        <v>326047.188</v>
      </c>
      <c r="E133" s="71">
        <v>317763.03955</v>
      </c>
      <c r="F133" s="179">
        <f t="shared" si="10"/>
        <v>97.45921794301748</v>
      </c>
      <c r="G133" s="185">
        <f t="shared" si="11"/>
        <v>2.459217943017478</v>
      </c>
    </row>
    <row r="134" spans="1:10" s="2" customFormat="1" ht="27" customHeight="1">
      <c r="A134" s="189"/>
      <c r="B134" s="190"/>
      <c r="C134" s="44" t="s">
        <v>71</v>
      </c>
      <c r="D134" s="136">
        <v>937474.688</v>
      </c>
      <c r="E134" s="71">
        <v>838845.96458</v>
      </c>
      <c r="F134" s="71">
        <f t="shared" si="10"/>
        <v>89.47931878241816</v>
      </c>
      <c r="G134" s="171">
        <f t="shared" si="11"/>
        <v>-5.5206812175818385</v>
      </c>
      <c r="J134" s="131"/>
    </row>
    <row r="135" spans="1:8" s="2" customFormat="1" ht="21" customHeight="1">
      <c r="A135" s="191"/>
      <c r="B135" s="192"/>
      <c r="C135" s="66" t="s">
        <v>95</v>
      </c>
      <c r="D135" s="138">
        <v>2282101.324</v>
      </c>
      <c r="E135" s="74">
        <v>2081717.64256</v>
      </c>
      <c r="F135" s="74">
        <f t="shared" si="10"/>
        <v>91.21933459603041</v>
      </c>
      <c r="G135" s="173">
        <f t="shared" si="11"/>
        <v>-3.780665403969593</v>
      </c>
      <c r="H135" s="55"/>
    </row>
    <row r="136" spans="1:7" s="2" customFormat="1" ht="45" customHeight="1">
      <c r="A136" s="47" t="s">
        <v>34</v>
      </c>
      <c r="B136" s="48" t="s">
        <v>79</v>
      </c>
      <c r="C136" s="25" t="s">
        <v>56</v>
      </c>
      <c r="D136" s="135">
        <f>D137+D138</f>
        <v>136716.559</v>
      </c>
      <c r="E136" s="58">
        <f>E137+E138</f>
        <v>135948.40467000002</v>
      </c>
      <c r="F136" s="182">
        <f t="shared" si="10"/>
        <v>99.43814097164339</v>
      </c>
      <c r="G136" s="183">
        <f t="shared" si="11"/>
        <v>4.438140971643392</v>
      </c>
    </row>
    <row r="137" spans="1:7" s="7" customFormat="1" ht="18" customHeight="1">
      <c r="A137" s="187"/>
      <c r="B137" s="188"/>
      <c r="C137" s="44" t="s">
        <v>35</v>
      </c>
      <c r="D137" s="136">
        <v>133342.165</v>
      </c>
      <c r="E137" s="71">
        <v>132574.01065</v>
      </c>
      <c r="F137" s="179">
        <f t="shared" si="10"/>
        <v>99.42392239544033</v>
      </c>
      <c r="G137" s="185">
        <f t="shared" si="11"/>
        <v>4.423922395440329</v>
      </c>
    </row>
    <row r="138" spans="1:7" s="7" customFormat="1" ht="28.5" customHeight="1" thickBot="1">
      <c r="A138" s="189"/>
      <c r="B138" s="190"/>
      <c r="C138" s="44" t="s">
        <v>71</v>
      </c>
      <c r="D138" s="136">
        <v>3374.394</v>
      </c>
      <c r="E138" s="71">
        <v>3374.39402</v>
      </c>
      <c r="F138" s="71">
        <f t="shared" si="10"/>
        <v>100.00000059269902</v>
      </c>
      <c r="G138" s="171">
        <f t="shared" si="11"/>
        <v>5.000000592699024</v>
      </c>
    </row>
    <row r="139" spans="1:7" s="7" customFormat="1" ht="21" customHeight="1" hidden="1" thickBot="1">
      <c r="A139" s="191"/>
      <c r="B139" s="192"/>
      <c r="C139" s="66" t="s">
        <v>95</v>
      </c>
      <c r="D139" s="137"/>
      <c r="E139" s="112"/>
      <c r="F139" s="74"/>
      <c r="G139" s="123"/>
    </row>
    <row r="140" spans="1:7" s="57" customFormat="1" ht="18" customHeight="1" hidden="1">
      <c r="A140" s="191" t="s">
        <v>72</v>
      </c>
      <c r="B140" s="212"/>
      <c r="C140" s="201"/>
      <c r="D140" s="139">
        <v>0</v>
      </c>
      <c r="E140" s="113" t="s">
        <v>67</v>
      </c>
      <c r="F140" s="71"/>
      <c r="G140" s="122"/>
    </row>
    <row r="141" spans="1:7" s="57" customFormat="1" ht="27.75" customHeight="1" hidden="1" thickBot="1">
      <c r="A141" s="189" t="s">
        <v>105</v>
      </c>
      <c r="B141" s="213"/>
      <c r="C141" s="188"/>
      <c r="D141" s="140">
        <v>0</v>
      </c>
      <c r="E141" s="114">
        <v>0</v>
      </c>
      <c r="F141" s="87"/>
      <c r="G141" s="125"/>
    </row>
    <row r="142" spans="1:9" s="1" customFormat="1" ht="26.25" customHeight="1" thickBot="1">
      <c r="A142" s="196" t="s">
        <v>65</v>
      </c>
      <c r="B142" s="197"/>
      <c r="C142" s="197"/>
      <c r="D142" s="141">
        <f>D145+D146+D147</f>
        <v>59538095.985649996</v>
      </c>
      <c r="E142" s="94">
        <f>E145+E146+E147</f>
        <v>56907355.96280001</v>
      </c>
      <c r="F142" s="94">
        <f>E142/D142*100</f>
        <v>95.58141727695818</v>
      </c>
      <c r="G142" s="163">
        <f>F142-95</f>
        <v>0.5814172769581774</v>
      </c>
      <c r="H142" s="52"/>
      <c r="I142" s="52"/>
    </row>
    <row r="143" spans="1:9" s="1" customFormat="1" ht="36.75" customHeight="1" hidden="1">
      <c r="A143" s="202" t="s">
        <v>118</v>
      </c>
      <c r="B143" s="202"/>
      <c r="C143" s="202"/>
      <c r="D143" s="142">
        <f>D145+D146+D148</f>
        <v>57075599.599649996</v>
      </c>
      <c r="E143" s="116">
        <f>E145+E146+E148</f>
        <v>56907355.96280001</v>
      </c>
      <c r="F143" s="93">
        <f>E143/D143*100</f>
        <v>99.70522668525585</v>
      </c>
      <c r="G143" s="126" t="e">
        <f>#REF!-95</f>
        <v>#REF!</v>
      </c>
      <c r="H143" s="52"/>
      <c r="I143" s="52"/>
    </row>
    <row r="144" spans="1:7" s="1" customFormat="1" ht="15.75" customHeight="1">
      <c r="A144" s="203"/>
      <c r="B144" s="203"/>
      <c r="C144" s="25" t="s">
        <v>63</v>
      </c>
      <c r="D144" s="139"/>
      <c r="E144" s="113"/>
      <c r="F144" s="71"/>
      <c r="G144" s="125"/>
    </row>
    <row r="145" spans="1:11" s="1" customFormat="1" ht="20.25" customHeight="1">
      <c r="A145" s="203"/>
      <c r="B145" s="203"/>
      <c r="C145" s="25" t="s">
        <v>35</v>
      </c>
      <c r="D145" s="139">
        <f>D8+D12+D24+D31+D36+D40+D45+D49+D53+D57+D61+D65+D69+D73+D77+D82+D87+D99+D94+D103+D106+D110+D115+D119+D124+D127+D129+D132+D137</f>
        <v>30837879.647999994</v>
      </c>
      <c r="E145" s="72">
        <f>E8+E12+E24+E31+E36+E40+E45+E49+E53+E57+E61+E65+E69+E73+E77+E82+E87+E94+E99+E103+E106+E110+E115+E119+E124+E127+E129+E132+E137</f>
        <v>29258599.985710002</v>
      </c>
      <c r="F145" s="72">
        <f aca="true" t="shared" si="12" ref="F145:F150">E145/D145*100</f>
        <v>94.87876702186813</v>
      </c>
      <c r="G145" s="165">
        <f>F145-95</f>
        <v>-0.1212329781318715</v>
      </c>
      <c r="I145" s="42"/>
      <c r="J145" s="42"/>
      <c r="K145" s="42"/>
    </row>
    <row r="146" spans="1:7" s="1" customFormat="1" ht="20.25" customHeight="1">
      <c r="A146" s="203"/>
      <c r="B146" s="203"/>
      <c r="C146" s="25" t="s">
        <v>36</v>
      </c>
      <c r="D146" s="139">
        <f>D28+D32+D41+D46+D50+D54+D58+D62+D66+D70+D74+D78+D88+D95+D107+D111+D133+D100</f>
        <v>13687941.409</v>
      </c>
      <c r="E146" s="72">
        <f>E28+E32+E41+E46+E50+E54+E58+E62+E66+E70+E74+E78+E88+E95+E107+E111+E133+E100</f>
        <v>13650525.122250004</v>
      </c>
      <c r="F146" s="72">
        <f t="shared" si="12"/>
        <v>99.72664781626406</v>
      </c>
      <c r="G146" s="165">
        <f>F146-95</f>
        <v>4.726647816264062</v>
      </c>
    </row>
    <row r="147" spans="1:7" s="1" customFormat="1" ht="30" customHeight="1" thickBot="1">
      <c r="A147" s="203"/>
      <c r="B147" s="203"/>
      <c r="C147" s="26" t="s">
        <v>71</v>
      </c>
      <c r="D147" s="139">
        <f>D9+D33+D37+D42+D47+D51+D55+D59+D63+D67+D71+D75+D79+D83+D89+D96+D112+D117+D121+D130+D134+D138+D140+D108+D29+D22+D26+D101+D104</f>
        <v>15012274.928649997</v>
      </c>
      <c r="E147" s="72">
        <f>E9+E33+E37+E42+E47+E51+E55+E59+E63+E67+E71+E75+E79+E83+E89+E96+E112+E117+E121+E130+E134+E138+E108+E29+E22+E26+E101+E104</f>
        <v>13998230.854840001</v>
      </c>
      <c r="F147" s="72">
        <f t="shared" si="12"/>
        <v>93.24523379281607</v>
      </c>
      <c r="G147" s="165">
        <f>F147-95</f>
        <v>-1.754766207183934</v>
      </c>
    </row>
    <row r="148" spans="1:7" s="77" customFormat="1" ht="56.25" customHeight="1" hidden="1">
      <c r="A148" s="204"/>
      <c r="B148" s="204"/>
      <c r="C148" s="90" t="s">
        <v>120</v>
      </c>
      <c r="D148" s="140">
        <f>D147-2462496.386</f>
        <v>12549778.542649997</v>
      </c>
      <c r="E148" s="114">
        <f>E147</f>
        <v>13998230.854840001</v>
      </c>
      <c r="F148" s="91">
        <f t="shared" si="12"/>
        <v>111.54165635088688</v>
      </c>
      <c r="G148" s="164" t="e">
        <f>#REF!-95</f>
        <v>#REF!</v>
      </c>
    </row>
    <row r="149" spans="1:11" s="1" customFormat="1" ht="26.25" customHeight="1" thickBot="1">
      <c r="A149" s="210" t="s">
        <v>64</v>
      </c>
      <c r="B149" s="211"/>
      <c r="C149" s="211"/>
      <c r="D149" s="143">
        <f>D152+D153+D154</f>
        <v>59554819.73265</v>
      </c>
      <c r="E149" s="92">
        <f>E152+E153+E154</f>
        <v>56907456.56280001</v>
      </c>
      <c r="F149" s="92">
        <f t="shared" si="12"/>
        <v>95.55474572547718</v>
      </c>
      <c r="G149" s="167">
        <f>F149-95</f>
        <v>0.5547457254771757</v>
      </c>
      <c r="I149" s="68"/>
      <c r="J149" s="68"/>
      <c r="K149" s="68"/>
    </row>
    <row r="150" spans="1:11" s="1" customFormat="1" ht="36.75" customHeight="1" hidden="1">
      <c r="A150" s="205" t="s">
        <v>119</v>
      </c>
      <c r="B150" s="205"/>
      <c r="C150" s="205"/>
      <c r="D150" s="144">
        <f>D152+D153+D155</f>
        <v>57092323.34665</v>
      </c>
      <c r="E150" s="117">
        <f>E152+E153+E155</f>
        <v>56907456.56280001</v>
      </c>
      <c r="F150" s="85">
        <f t="shared" si="12"/>
        <v>99.6761967756549</v>
      </c>
      <c r="G150" s="168" t="e">
        <f>#REF!-95</f>
        <v>#REF!</v>
      </c>
      <c r="I150" s="68"/>
      <c r="J150" s="68"/>
      <c r="K150" s="68"/>
    </row>
    <row r="151" spans="1:7" s="1" customFormat="1" ht="15.75" customHeight="1">
      <c r="A151" s="220"/>
      <c r="B151" s="220"/>
      <c r="C151" s="39" t="s">
        <v>63</v>
      </c>
      <c r="D151" s="145"/>
      <c r="E151" s="175"/>
      <c r="F151" s="176"/>
      <c r="G151" s="177"/>
    </row>
    <row r="152" spans="1:11" s="1" customFormat="1" ht="30.75" customHeight="1">
      <c r="A152" s="220"/>
      <c r="B152" s="220"/>
      <c r="C152" s="27" t="s">
        <v>70</v>
      </c>
      <c r="D152" s="146">
        <f>D145+D19</f>
        <v>30854603.394999996</v>
      </c>
      <c r="E152" s="73">
        <f>E145+E19</f>
        <v>29258700.585710004</v>
      </c>
      <c r="F152" s="73">
        <f aca="true" t="shared" si="13" ref="F152:F157">E152/D152*100</f>
        <v>94.82766707820134</v>
      </c>
      <c r="G152" s="169">
        <f>F152-95</f>
        <v>-0.172332921798656</v>
      </c>
      <c r="I152" s="68"/>
      <c r="J152" s="68"/>
      <c r="K152" s="68"/>
    </row>
    <row r="153" spans="1:11" s="1" customFormat="1" ht="20.25" customHeight="1">
      <c r="A153" s="220"/>
      <c r="B153" s="220"/>
      <c r="C153" s="27" t="s">
        <v>36</v>
      </c>
      <c r="D153" s="146">
        <f aca="true" t="shared" si="14" ref="D153:E155">D146</f>
        <v>13687941.409</v>
      </c>
      <c r="E153" s="158">
        <f t="shared" si="14"/>
        <v>13650525.122250004</v>
      </c>
      <c r="F153" s="73">
        <f t="shared" si="13"/>
        <v>99.72664781626406</v>
      </c>
      <c r="G153" s="169">
        <f>F153-95</f>
        <v>4.726647816264062</v>
      </c>
      <c r="I153" s="68"/>
      <c r="J153" s="68"/>
      <c r="K153" s="68"/>
    </row>
    <row r="154" spans="1:11" s="1" customFormat="1" ht="31.5" customHeight="1">
      <c r="A154" s="220"/>
      <c r="B154" s="220"/>
      <c r="C154" s="28" t="s">
        <v>71</v>
      </c>
      <c r="D154" s="146">
        <f t="shared" si="14"/>
        <v>15012274.928649997</v>
      </c>
      <c r="E154" s="73">
        <f>E147</f>
        <v>13998230.854840001</v>
      </c>
      <c r="F154" s="73">
        <f t="shared" si="13"/>
        <v>93.24523379281607</v>
      </c>
      <c r="G154" s="169">
        <f>F154-95</f>
        <v>-1.754766207183934</v>
      </c>
      <c r="I154" s="68"/>
      <c r="J154" s="68"/>
      <c r="K154" s="68"/>
    </row>
    <row r="155" spans="1:11" s="1" customFormat="1" ht="56.25" customHeight="1" hidden="1">
      <c r="A155" s="220"/>
      <c r="B155" s="220"/>
      <c r="C155" s="28" t="s">
        <v>120</v>
      </c>
      <c r="D155" s="146">
        <f t="shared" si="14"/>
        <v>12549778.542649997</v>
      </c>
      <c r="E155" s="115">
        <f t="shared" si="14"/>
        <v>13998230.854840001</v>
      </c>
      <c r="F155" s="73">
        <f t="shared" si="13"/>
        <v>111.54165635088688</v>
      </c>
      <c r="G155" s="166" t="e">
        <f>#REF!-95</f>
        <v>#REF!</v>
      </c>
      <c r="I155" s="68"/>
      <c r="J155" s="68"/>
      <c r="K155" s="68"/>
    </row>
    <row r="156" spans="1:11" s="2" customFormat="1" ht="21.75" customHeight="1">
      <c r="A156" s="220"/>
      <c r="B156" s="220"/>
      <c r="C156" s="89" t="s">
        <v>95</v>
      </c>
      <c r="D156" s="88">
        <f>D10+D34+D43+D80+D84+D91+D113+D122+D135+D139+D38</f>
        <v>8834368.954</v>
      </c>
      <c r="E156" s="88">
        <f>E10+E34+E43+E80+E84+E91+E113+E122+E135+E139+E38+E97</f>
        <v>7589562.290620001</v>
      </c>
      <c r="F156" s="88">
        <f t="shared" si="13"/>
        <v>85.9095010649699</v>
      </c>
      <c r="G156" s="170">
        <f>F156-95</f>
        <v>-9.090498935030098</v>
      </c>
      <c r="I156" s="68"/>
      <c r="J156" s="68"/>
      <c r="K156" s="68"/>
    </row>
    <row r="157" spans="1:11" s="2" customFormat="1" ht="45" customHeight="1" hidden="1">
      <c r="A157" s="83"/>
      <c r="B157" s="84"/>
      <c r="C157" s="86" t="s">
        <v>121</v>
      </c>
      <c r="D157" s="147">
        <f>D156-D91+D92</f>
        <v>8690746.965</v>
      </c>
      <c r="E157" s="85">
        <f>E156-E91+E92</f>
        <v>7488201.778840001</v>
      </c>
      <c r="F157" s="85">
        <f t="shared" si="13"/>
        <v>86.16292487857517</v>
      </c>
      <c r="G157" s="127" t="e">
        <f>#REF!-95</f>
        <v>#REF!</v>
      </c>
      <c r="I157" s="68"/>
      <c r="J157" s="68"/>
      <c r="K157" s="68"/>
    </row>
    <row r="158" spans="1:6" ht="12" customHeight="1">
      <c r="A158" s="37"/>
      <c r="B158" s="38" t="s">
        <v>98</v>
      </c>
      <c r="C158" s="38"/>
      <c r="D158" s="148"/>
      <c r="E158" s="103"/>
      <c r="F158" s="18"/>
    </row>
    <row r="159" spans="1:7" s="13" customFormat="1" ht="27.75" customHeight="1" hidden="1">
      <c r="A159" s="198" t="s">
        <v>116</v>
      </c>
      <c r="B159" s="199"/>
      <c r="C159" s="199"/>
      <c r="D159" s="199"/>
      <c r="E159" s="199"/>
      <c r="F159" s="199"/>
      <c r="G159" s="128"/>
    </row>
    <row r="160" spans="1:7" s="6" customFormat="1" ht="17.25" customHeight="1">
      <c r="A160" s="194" t="s">
        <v>127</v>
      </c>
      <c r="B160" s="195"/>
      <c r="C160" s="195"/>
      <c r="D160" s="195"/>
      <c r="E160" s="195"/>
      <c r="F160" s="195"/>
      <c r="G160" s="129"/>
    </row>
    <row r="161" spans="1:7" s="4" customFormat="1" ht="12.75" hidden="1">
      <c r="A161" s="20"/>
      <c r="B161" s="21"/>
      <c r="C161" s="21"/>
      <c r="D161" s="149"/>
      <c r="E161" s="104"/>
      <c r="F161" s="19"/>
      <c r="G161" s="130"/>
    </row>
    <row r="162" spans="1:7" s="4" customFormat="1" ht="15" hidden="1">
      <c r="A162" s="20"/>
      <c r="B162" s="21"/>
      <c r="C162" s="21"/>
      <c r="D162" s="150"/>
      <c r="E162" s="104"/>
      <c r="F162" s="19"/>
      <c r="G162" s="130"/>
    </row>
    <row r="163" spans="1:7" s="4" customFormat="1" ht="12.75" hidden="1">
      <c r="A163" s="34"/>
      <c r="B163" s="35"/>
      <c r="C163" s="35"/>
      <c r="D163" s="151"/>
      <c r="E163" s="105"/>
      <c r="F163" s="36"/>
      <c r="G163" s="130"/>
    </row>
    <row r="164" spans="1:7" s="4" customFormat="1" ht="32.25" customHeight="1" hidden="1">
      <c r="A164" s="17" t="s">
        <v>0</v>
      </c>
      <c r="B164" s="17" t="s">
        <v>62</v>
      </c>
      <c r="C164" s="17" t="s">
        <v>69</v>
      </c>
      <c r="D164" s="152"/>
      <c r="E164" s="105"/>
      <c r="F164" s="36"/>
      <c r="G164" s="130"/>
    </row>
    <row r="165" spans="1:7" s="4" customFormat="1" ht="15.75" hidden="1">
      <c r="A165" s="207" t="s">
        <v>64</v>
      </c>
      <c r="B165" s="208"/>
      <c r="C165" s="209"/>
      <c r="D165" s="153">
        <f>D167+D168+D169</f>
        <v>24525968.417999998</v>
      </c>
      <c r="E165" s="106">
        <f>E167+E168+E169</f>
        <v>20841969.650000002</v>
      </c>
      <c r="F165" s="29">
        <f>E165/D165*100</f>
        <v>84.97919142187165</v>
      </c>
      <c r="G165" s="130"/>
    </row>
    <row r="166" spans="1:7" s="4" customFormat="1" ht="13.5" hidden="1">
      <c r="A166" s="193"/>
      <c r="B166" s="193"/>
      <c r="C166" s="30" t="s">
        <v>63</v>
      </c>
      <c r="D166" s="154"/>
      <c r="E166" s="107"/>
      <c r="F166" s="31"/>
      <c r="G166" s="130"/>
    </row>
    <row r="167" spans="1:7" s="4" customFormat="1" ht="27" hidden="1">
      <c r="A167" s="193"/>
      <c r="B167" s="193"/>
      <c r="C167" s="32" t="s">
        <v>70</v>
      </c>
      <c r="D167" s="155">
        <v>14805057.912999997</v>
      </c>
      <c r="E167" s="108">
        <v>12716245.471</v>
      </c>
      <c r="F167" s="29">
        <v>85.89122410547374</v>
      </c>
      <c r="G167" s="130"/>
    </row>
    <row r="168" spans="1:7" s="4" customFormat="1" ht="13.5" hidden="1">
      <c r="A168" s="193"/>
      <c r="B168" s="193"/>
      <c r="C168" s="32" t="s">
        <v>36</v>
      </c>
      <c r="D168" s="155">
        <v>7926615.303999999</v>
      </c>
      <c r="E168" s="108">
        <v>6886598.409</v>
      </c>
      <c r="F168" s="29">
        <v>86.87943270723412</v>
      </c>
      <c r="G168" s="130"/>
    </row>
    <row r="169" spans="1:7" s="4" customFormat="1" ht="27" hidden="1">
      <c r="A169" s="193"/>
      <c r="B169" s="193"/>
      <c r="C169" s="33" t="s">
        <v>71</v>
      </c>
      <c r="D169" s="155">
        <v>1794295.2010000001</v>
      </c>
      <c r="E169" s="108">
        <v>1239125.77</v>
      </c>
      <c r="F169" s="29">
        <v>69.05919211673798</v>
      </c>
      <c r="G169" s="130"/>
    </row>
    <row r="170" spans="1:7" s="4" customFormat="1" ht="12.75" hidden="1">
      <c r="A170" s="20"/>
      <c r="B170" s="21"/>
      <c r="C170" s="21"/>
      <c r="D170" s="149"/>
      <c r="E170" s="104"/>
      <c r="F170" s="19"/>
      <c r="G170" s="130"/>
    </row>
    <row r="171" spans="1:7" s="4" customFormat="1" ht="15">
      <c r="A171" s="20"/>
      <c r="B171" s="21"/>
      <c r="C171" s="99"/>
      <c r="D171" s="150"/>
      <c r="E171" s="119"/>
      <c r="F171" s="19"/>
      <c r="G171" s="130"/>
    </row>
    <row r="172" spans="1:7" s="4" customFormat="1" ht="12.75">
      <c r="A172" s="20"/>
      <c r="B172" s="21"/>
      <c r="C172" s="21"/>
      <c r="D172" s="149"/>
      <c r="E172" s="104"/>
      <c r="F172" s="19"/>
      <c r="G172" s="130"/>
    </row>
    <row r="173" spans="1:7" s="4" customFormat="1" ht="12.75">
      <c r="A173" s="20"/>
      <c r="B173" s="21"/>
      <c r="C173" s="21"/>
      <c r="D173" s="149"/>
      <c r="E173" s="104"/>
      <c r="F173" s="19"/>
      <c r="G173" s="130"/>
    </row>
    <row r="174" spans="1:7" s="4" customFormat="1" ht="12.75">
      <c r="A174" s="20"/>
      <c r="B174" s="21"/>
      <c r="C174" s="21"/>
      <c r="D174" s="156"/>
      <c r="E174" s="109"/>
      <c r="F174" s="19"/>
      <c r="G174" s="130"/>
    </row>
    <row r="175" spans="1:7" s="4" customFormat="1" ht="12.75">
      <c r="A175" s="20"/>
      <c r="B175" s="21"/>
      <c r="C175" s="21"/>
      <c r="D175" s="157"/>
      <c r="E175" s="120"/>
      <c r="F175" s="19"/>
      <c r="G175" s="130"/>
    </row>
    <row r="176" spans="1:7" s="4" customFormat="1" ht="12.75">
      <c r="A176" s="20"/>
      <c r="B176" s="21"/>
      <c r="C176" s="21"/>
      <c r="D176" s="149"/>
      <c r="E176" s="104"/>
      <c r="F176" s="19"/>
      <c r="G176" s="130"/>
    </row>
    <row r="177" spans="1:7" s="4" customFormat="1" ht="12.75">
      <c r="A177" s="20"/>
      <c r="B177" s="21"/>
      <c r="C177" s="21"/>
      <c r="D177" s="149"/>
      <c r="E177" s="104"/>
      <c r="F177" s="19"/>
      <c r="G177" s="130"/>
    </row>
    <row r="178" spans="1:7" s="4" customFormat="1" ht="12.75">
      <c r="A178" s="20"/>
      <c r="B178" s="21"/>
      <c r="C178" s="21"/>
      <c r="D178" s="149"/>
      <c r="E178" s="104"/>
      <c r="F178" s="19"/>
      <c r="G178" s="130"/>
    </row>
    <row r="179" spans="1:7" s="4" customFormat="1" ht="12.75">
      <c r="A179" s="20"/>
      <c r="B179" s="21"/>
      <c r="C179" s="21"/>
      <c r="D179" s="149"/>
      <c r="E179" s="104"/>
      <c r="F179" s="19"/>
      <c r="G179" s="130"/>
    </row>
    <row r="180" spans="1:7" s="4" customFormat="1" ht="12.75">
      <c r="A180" s="20"/>
      <c r="B180" s="21"/>
      <c r="C180" s="21"/>
      <c r="D180" s="149"/>
      <c r="E180" s="104"/>
      <c r="F180" s="19"/>
      <c r="G180" s="130"/>
    </row>
    <row r="181" spans="1:7" s="4" customFormat="1" ht="12.75">
      <c r="A181" s="20"/>
      <c r="B181" s="21"/>
      <c r="C181" s="21"/>
      <c r="D181" s="149"/>
      <c r="E181" s="104"/>
      <c r="F181" s="19"/>
      <c r="G181" s="130"/>
    </row>
    <row r="182" spans="1:7" s="4" customFormat="1" ht="12.75">
      <c r="A182" s="20"/>
      <c r="B182" s="21"/>
      <c r="C182" s="21"/>
      <c r="D182" s="149"/>
      <c r="E182" s="104"/>
      <c r="F182" s="19"/>
      <c r="G182" s="130"/>
    </row>
    <row r="183" spans="1:7" s="4" customFormat="1" ht="12.75">
      <c r="A183" s="20"/>
      <c r="B183" s="21"/>
      <c r="C183" s="21"/>
      <c r="D183" s="149"/>
      <c r="E183" s="104"/>
      <c r="F183" s="19"/>
      <c r="G183" s="130"/>
    </row>
    <row r="184" spans="1:7" s="4" customFormat="1" ht="12.75">
      <c r="A184" s="20"/>
      <c r="B184" s="21"/>
      <c r="C184" s="21"/>
      <c r="D184" s="149"/>
      <c r="E184" s="104"/>
      <c r="F184" s="19"/>
      <c r="G184" s="130"/>
    </row>
    <row r="185" spans="1:7" s="4" customFormat="1" ht="12.75">
      <c r="A185" s="20"/>
      <c r="B185" s="21"/>
      <c r="C185" s="21"/>
      <c r="D185" s="149"/>
      <c r="E185" s="104"/>
      <c r="F185" s="19"/>
      <c r="G185" s="130"/>
    </row>
    <row r="186" spans="1:7" s="4" customFormat="1" ht="12.75">
      <c r="A186" s="20"/>
      <c r="B186" s="21"/>
      <c r="C186" s="21"/>
      <c r="D186" s="149"/>
      <c r="E186" s="104"/>
      <c r="F186" s="19"/>
      <c r="G186" s="130"/>
    </row>
    <row r="187" spans="1:7" s="4" customFormat="1" ht="12.75">
      <c r="A187" s="20"/>
      <c r="B187" s="21"/>
      <c r="C187" s="21"/>
      <c r="D187" s="149"/>
      <c r="E187" s="104"/>
      <c r="F187" s="19"/>
      <c r="G187" s="130"/>
    </row>
    <row r="188" spans="1:7" s="4" customFormat="1" ht="12.75">
      <c r="A188" s="20"/>
      <c r="B188" s="21"/>
      <c r="C188" s="21"/>
      <c r="D188" s="149"/>
      <c r="E188" s="104"/>
      <c r="F188" s="19"/>
      <c r="G188" s="130"/>
    </row>
    <row r="189" spans="1:7" s="4" customFormat="1" ht="12.75">
      <c r="A189" s="20"/>
      <c r="B189" s="21"/>
      <c r="C189" s="21"/>
      <c r="D189" s="149"/>
      <c r="E189" s="104"/>
      <c r="F189" s="19"/>
      <c r="G189" s="130"/>
    </row>
    <row r="190" spans="1:7" s="4" customFormat="1" ht="12.75">
      <c r="A190" s="20"/>
      <c r="B190" s="21"/>
      <c r="C190" s="21"/>
      <c r="D190" s="149"/>
      <c r="E190" s="104"/>
      <c r="F190" s="19"/>
      <c r="G190" s="130"/>
    </row>
    <row r="191" spans="1:7" s="4" customFormat="1" ht="12.75">
      <c r="A191" s="20"/>
      <c r="B191" s="21"/>
      <c r="C191" s="21"/>
      <c r="D191" s="149"/>
      <c r="E191" s="104"/>
      <c r="F191" s="19"/>
      <c r="G191" s="130"/>
    </row>
    <row r="192" spans="1:7" s="4" customFormat="1" ht="12.75">
      <c r="A192" s="20"/>
      <c r="B192" s="21"/>
      <c r="C192" s="21"/>
      <c r="D192" s="149"/>
      <c r="E192" s="104"/>
      <c r="F192" s="19"/>
      <c r="G192" s="130"/>
    </row>
    <row r="193" spans="1:7" s="4" customFormat="1" ht="12.75">
      <c r="A193" s="20"/>
      <c r="B193" s="21"/>
      <c r="C193" s="21"/>
      <c r="D193" s="149"/>
      <c r="E193" s="104"/>
      <c r="F193" s="19"/>
      <c r="G193" s="130"/>
    </row>
    <row r="194" spans="1:7" s="4" customFormat="1" ht="12.75">
      <c r="A194" s="20"/>
      <c r="B194" s="21"/>
      <c r="C194" s="21"/>
      <c r="D194" s="149"/>
      <c r="E194" s="104"/>
      <c r="F194" s="19"/>
      <c r="G194" s="130"/>
    </row>
    <row r="195" spans="1:7" s="4" customFormat="1" ht="12.75">
      <c r="A195" s="20"/>
      <c r="B195" s="21"/>
      <c r="C195" s="21"/>
      <c r="D195" s="149"/>
      <c r="E195" s="104"/>
      <c r="F195" s="19"/>
      <c r="G195" s="130"/>
    </row>
    <row r="196" spans="1:7" s="4" customFormat="1" ht="12.75">
      <c r="A196" s="20"/>
      <c r="B196" s="21"/>
      <c r="C196" s="21"/>
      <c r="D196" s="149"/>
      <c r="E196" s="104"/>
      <c r="F196" s="19"/>
      <c r="G196" s="130"/>
    </row>
    <row r="197" spans="1:7" s="4" customFormat="1" ht="12.75">
      <c r="A197" s="20"/>
      <c r="B197" s="21"/>
      <c r="C197" s="21"/>
      <c r="D197" s="149"/>
      <c r="E197" s="104"/>
      <c r="F197" s="19"/>
      <c r="G197" s="130"/>
    </row>
    <row r="198" spans="1:7" s="4" customFormat="1" ht="12.75">
      <c r="A198" s="20"/>
      <c r="B198" s="21"/>
      <c r="C198" s="21"/>
      <c r="D198" s="149"/>
      <c r="E198" s="104"/>
      <c r="F198" s="19"/>
      <c r="G198" s="130"/>
    </row>
    <row r="199" spans="1:7" s="4" customFormat="1" ht="12.75">
      <c r="A199" s="20"/>
      <c r="B199" s="21"/>
      <c r="C199" s="21"/>
      <c r="D199" s="149"/>
      <c r="E199" s="104"/>
      <c r="F199" s="19"/>
      <c r="G199" s="130"/>
    </row>
    <row r="200" spans="1:7" s="4" customFormat="1" ht="12.75">
      <c r="A200" s="20"/>
      <c r="B200" s="21"/>
      <c r="C200" s="21"/>
      <c r="D200" s="149"/>
      <c r="E200" s="104"/>
      <c r="F200" s="19"/>
      <c r="G200" s="130"/>
    </row>
    <row r="201" spans="1:7" s="4" customFormat="1" ht="12.75">
      <c r="A201" s="20"/>
      <c r="B201" s="21"/>
      <c r="C201" s="21"/>
      <c r="D201" s="149"/>
      <c r="E201" s="104"/>
      <c r="F201" s="19"/>
      <c r="G201" s="130"/>
    </row>
    <row r="202" spans="1:7" s="4" customFormat="1" ht="12.75">
      <c r="A202" s="20"/>
      <c r="B202" s="21"/>
      <c r="C202" s="21"/>
      <c r="D202" s="149"/>
      <c r="E202" s="104"/>
      <c r="F202" s="19"/>
      <c r="G202" s="130"/>
    </row>
    <row r="203" spans="1:7" s="4" customFormat="1" ht="12.75">
      <c r="A203" s="20"/>
      <c r="B203" s="21"/>
      <c r="C203" s="21"/>
      <c r="D203" s="149"/>
      <c r="E203" s="104"/>
      <c r="F203" s="19"/>
      <c r="G203" s="130"/>
    </row>
    <row r="204" spans="1:7" s="4" customFormat="1" ht="12.75">
      <c r="A204" s="20"/>
      <c r="B204" s="21"/>
      <c r="C204" s="21"/>
      <c r="D204" s="149"/>
      <c r="E204" s="104"/>
      <c r="F204" s="19"/>
      <c r="G204" s="130"/>
    </row>
    <row r="205" spans="1:7" s="4" customFormat="1" ht="12.75">
      <c r="A205" s="20"/>
      <c r="B205" s="21"/>
      <c r="C205" s="21"/>
      <c r="D205" s="149"/>
      <c r="E205" s="104"/>
      <c r="F205" s="19"/>
      <c r="G205" s="130"/>
    </row>
    <row r="206" spans="1:7" s="4" customFormat="1" ht="12.75">
      <c r="A206" s="20"/>
      <c r="B206" s="21"/>
      <c r="C206" s="21"/>
      <c r="D206" s="149"/>
      <c r="E206" s="104"/>
      <c r="F206" s="19"/>
      <c r="G206" s="130"/>
    </row>
    <row r="207" spans="1:7" s="4" customFormat="1" ht="12.75">
      <c r="A207" s="20"/>
      <c r="B207" s="21"/>
      <c r="C207" s="21"/>
      <c r="D207" s="149"/>
      <c r="E207" s="104"/>
      <c r="F207" s="19"/>
      <c r="G207" s="130"/>
    </row>
    <row r="208" spans="1:7" s="4" customFormat="1" ht="12.75">
      <c r="A208" s="20"/>
      <c r="B208" s="21"/>
      <c r="C208" s="21"/>
      <c r="D208" s="149"/>
      <c r="E208" s="104"/>
      <c r="F208" s="19"/>
      <c r="G208" s="130"/>
    </row>
    <row r="209" spans="1:7" s="4" customFormat="1" ht="12.75">
      <c r="A209" s="20"/>
      <c r="B209" s="21"/>
      <c r="C209" s="21"/>
      <c r="D209" s="149"/>
      <c r="E209" s="104"/>
      <c r="F209" s="19"/>
      <c r="G209" s="130"/>
    </row>
    <row r="210" spans="1:7" s="4" customFormat="1" ht="12.75">
      <c r="A210" s="20"/>
      <c r="B210" s="21"/>
      <c r="C210" s="21"/>
      <c r="D210" s="149"/>
      <c r="E210" s="104"/>
      <c r="F210" s="19"/>
      <c r="G210" s="130"/>
    </row>
    <row r="211" spans="1:7" s="4" customFormat="1" ht="12.75">
      <c r="A211" s="20"/>
      <c r="B211" s="21"/>
      <c r="C211" s="21"/>
      <c r="D211" s="149"/>
      <c r="E211" s="104"/>
      <c r="F211" s="19"/>
      <c r="G211" s="130"/>
    </row>
    <row r="212" spans="1:7" s="4" customFormat="1" ht="12.75">
      <c r="A212" s="20"/>
      <c r="B212" s="21"/>
      <c r="C212" s="21"/>
      <c r="D212" s="149"/>
      <c r="E212" s="104"/>
      <c r="F212" s="19"/>
      <c r="G212" s="130"/>
    </row>
    <row r="213" spans="1:7" s="4" customFormat="1" ht="12.75">
      <c r="A213" s="20"/>
      <c r="B213" s="21"/>
      <c r="C213" s="21"/>
      <c r="D213" s="149"/>
      <c r="E213" s="104"/>
      <c r="F213" s="19"/>
      <c r="G213" s="130"/>
    </row>
    <row r="214" spans="1:7" s="4" customFormat="1" ht="12.75">
      <c r="A214" s="20"/>
      <c r="B214" s="21"/>
      <c r="C214" s="21"/>
      <c r="D214" s="149"/>
      <c r="E214" s="104"/>
      <c r="F214" s="19"/>
      <c r="G214" s="130"/>
    </row>
    <row r="215" spans="1:7" s="4" customFormat="1" ht="12.75">
      <c r="A215" s="20"/>
      <c r="B215" s="21"/>
      <c r="C215" s="21"/>
      <c r="D215" s="149"/>
      <c r="E215" s="104"/>
      <c r="F215" s="19"/>
      <c r="G215" s="130"/>
    </row>
    <row r="216" spans="1:7" s="4" customFormat="1" ht="12.75">
      <c r="A216" s="20"/>
      <c r="B216" s="21"/>
      <c r="C216" s="21"/>
      <c r="D216" s="149"/>
      <c r="E216" s="104"/>
      <c r="F216" s="19"/>
      <c r="G216" s="130"/>
    </row>
    <row r="217" spans="4:6" ht="12.75">
      <c r="D217" s="149"/>
      <c r="E217" s="104"/>
      <c r="F217" s="19"/>
    </row>
    <row r="218" spans="1:6" ht="12.75">
      <c r="A218" s="22"/>
      <c r="B218" s="22"/>
      <c r="C218" s="22"/>
      <c r="D218" s="149"/>
      <c r="E218" s="104"/>
      <c r="F218" s="19"/>
    </row>
    <row r="219" spans="1:6" ht="12.75">
      <c r="A219" s="22"/>
      <c r="B219" s="22"/>
      <c r="C219" s="22"/>
      <c r="D219" s="149"/>
      <c r="E219" s="104"/>
      <c r="F219" s="19"/>
    </row>
    <row r="220" spans="1:6" ht="12.75">
      <c r="A220" s="22"/>
      <c r="B220" s="22"/>
      <c r="C220" s="22"/>
      <c r="D220" s="149"/>
      <c r="E220" s="104"/>
      <c r="F220" s="19"/>
    </row>
    <row r="221" spans="1:6" ht="12.75">
      <c r="A221" s="22"/>
      <c r="B221" s="22"/>
      <c r="C221" s="22"/>
      <c r="D221" s="149"/>
      <c r="E221" s="104"/>
      <c r="F221" s="19"/>
    </row>
    <row r="222" spans="1:6" ht="12.75">
      <c r="A222" s="22"/>
      <c r="B222" s="22"/>
      <c r="C222" s="22"/>
      <c r="D222" s="149"/>
      <c r="E222" s="104"/>
      <c r="F222" s="19"/>
    </row>
    <row r="223" spans="1:6" ht="12.75">
      <c r="A223" s="22"/>
      <c r="B223" s="22"/>
      <c r="C223" s="22"/>
      <c r="D223" s="149"/>
      <c r="E223" s="104"/>
      <c r="F223" s="19"/>
    </row>
  </sheetData>
  <sheetProtection password="CE2E" sheet="1" objects="1" scenarios="1"/>
  <autoFilter ref="A6:G6"/>
  <mergeCells count="43">
    <mergeCell ref="A8:B10"/>
    <mergeCell ref="A49:B51"/>
    <mergeCell ref="A45:B47"/>
    <mergeCell ref="A40:B43"/>
    <mergeCell ref="A31:B34"/>
    <mergeCell ref="A28:B29"/>
    <mergeCell ref="A24:B26"/>
    <mergeCell ref="A65:B67"/>
    <mergeCell ref="A61:B63"/>
    <mergeCell ref="A57:B59"/>
    <mergeCell ref="A151:B156"/>
    <mergeCell ref="A53:B55"/>
    <mergeCell ref="A12:B22"/>
    <mergeCell ref="A86:B92"/>
    <mergeCell ref="A36:B37"/>
    <mergeCell ref="A115:B117"/>
    <mergeCell ref="A106:B108"/>
    <mergeCell ref="A110:B113"/>
    <mergeCell ref="A77:B80"/>
    <mergeCell ref="A73:B75"/>
    <mergeCell ref="A82:B84"/>
    <mergeCell ref="A94:B97"/>
    <mergeCell ref="A99:B101"/>
    <mergeCell ref="A69:B71"/>
    <mergeCell ref="A144:B148"/>
    <mergeCell ref="A150:C150"/>
    <mergeCell ref="A4:G4"/>
    <mergeCell ref="A165:C165"/>
    <mergeCell ref="A149:C149"/>
    <mergeCell ref="A140:C140"/>
    <mergeCell ref="A141:C141"/>
    <mergeCell ref="A119:B122"/>
    <mergeCell ref="A103:B104"/>
    <mergeCell ref="A137:B139"/>
    <mergeCell ref="A132:B135"/>
    <mergeCell ref="A124:B125"/>
    <mergeCell ref="A166:B169"/>
    <mergeCell ref="A160:F160"/>
    <mergeCell ref="A142:C142"/>
    <mergeCell ref="A159:F159"/>
    <mergeCell ref="A127:B127"/>
    <mergeCell ref="A129:B130"/>
    <mergeCell ref="A143:C143"/>
  </mergeCells>
  <printOptions/>
  <pageMargins left="0.3937007874015748" right="0.2755905511811024" top="0.3937007874015748" bottom="0.31496062992125984" header="0.1968503937007874" footer="0.1968503937007874"/>
  <pageSetup fitToHeight="0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2024-01-18T05:37:35Z</cp:lastPrinted>
  <dcterms:created xsi:type="dcterms:W3CDTF">2002-03-11T10:22:12Z</dcterms:created>
  <dcterms:modified xsi:type="dcterms:W3CDTF">2024-01-18T09:49:33Z</dcterms:modified>
  <cp:category/>
  <cp:version/>
  <cp:contentType/>
  <cp:contentStatus/>
</cp:coreProperties>
</file>