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<sst xmlns="http://schemas.openxmlformats.org/spreadsheetml/2006/main" count="251" uniqueCount="125">
  <si>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</si>
  <si>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</si>
  <si>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</si>
  <si>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</si>
  <si>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</si>
  <si>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</si>
  <si>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</si>
  <si>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</si>
  <si>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</si>
  <si>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</si>
  <si>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</si>
  <si>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</si>
  <si>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</si>
  <si>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</si>
  <si>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</si>
  <si>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</si>
  <si>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</si>
  <si>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</si>
  <si>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</si>
  <si>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</si>
  <si>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</si>
  <si>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</si>
  <si>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</si>
  <si>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</si>
  <si>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</si>
  <si>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</si>
  <si>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</si>
  <si>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</si>
  <si>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</si>
  <si>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</si>
  <si>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</si>
  <si>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</si>
  <si>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</si>
  <si>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</si>
  <si>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</si>
  <si>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</si>
  <si>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</si>
  <si>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</si>
  <si>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</si>
  <si>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</si>
  <si>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</si>
  <si>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</si>
  <si>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</si>
  <si>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</si>
  <si>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</si>
  <si>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</si>
  <si>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</si>
  <si>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</si>
  <si>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</si>
  <si>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</si>
  <si>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</si>
  <si>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</si>
  <si>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</si>
  <si>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</si>
  <si>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</si>
  <si>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</si>
  <si>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</si>
  <si>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</si>
  <si>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</si>
  <si>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</si>
  <si>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</si>
  <si>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</si>
  <si>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</si>
  <si>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</si>
  <si>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</si>
  <si>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</si>
  <si>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</si>
  <si>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</si>
  <si>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</si>
  <si>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</si>
  <si>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</si>
  <si>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</si>
  <si>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</si>
  <si>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</si>
  <si>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</si>
  <si>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</si>
  <si>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</si>
  <si>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</si>
  <si>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</si>
  <si>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</si>
  <si>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</si>
  <si>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</si>
  <si>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</si>
  <si>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</si>
  <si>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</si>
  <si>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</si>
  <si>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</si>
  <si>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</si>
  <si>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</si>
  <si>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</si>
  <si>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</si>
  <si>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</si>
  <si>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</si>
  <si>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</si>
  <si>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</si>
  <si>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</si>
  <si>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</si>
  <si>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</si>
  <si>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</si>
  <si>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</si>
  <si>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</si>
  <si>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</si>
  <si>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</si>
  <si>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</si>
  <si>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</si>
  <si>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</si>
  <si>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</si>
  <si>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</si>
  <si>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</si>
  <si>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</si>
  <si>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</si>
  <si>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</si>
  <si>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</si>
  <si>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</si>
  <si>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</si>
  <si>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</si>
  <si>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</si>
  <si>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</si>
  <si>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</si>
  <si>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</si>
  <si>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Оперативный анализ исполнения бюджета города Перми по расходам на 1 марта 2021 года</t>
  </si>
  <si>
    <t>Кассовый план января-февраля 2021 года</t>
  </si>
  <si>
    <t>Кассовый расход на 01.03.2021</t>
  </si>
  <si>
    <t>% выпол-нения кассового плана января-февраля  2021 года</t>
  </si>
  <si>
    <t xml:space="preserve"> *   расчётный уровень установлен исходя из 95,0 % исполнения кассового плана по расходам за январь-февраль 2021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</si>
</sst>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74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79" fontId="64" fillId="0" borderId="10" xfId="0" applyNumberFormat="1" applyFont="1" applyFill="1" applyBorder="1" applyAlignment="1" applyProtection="1">
      <alignment horizontal="center" vertical="center" wrapText="1"/>
      <protection/>
    </xf>
    <xf numFmtId="179" fontId="65" fillId="35" borderId="10" xfId="0" applyNumberFormat="1" applyFont="1" applyFill="1" applyBorder="1" applyAlignment="1" applyProtection="1">
      <alignment horizontal="center" vertical="center" wrapText="1"/>
      <protection/>
    </xf>
    <xf numFmtId="179" fontId="6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127" customWidth="1"/>
    <col min="5" max="5" width="13.140625" style="5" customWidth="1"/>
    <col min="6" max="6" width="13.140625" style="24" customWidth="1"/>
    <col min="7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180" t="s">
        <v>120</v>
      </c>
      <c r="B3" s="180"/>
      <c r="C3" s="180"/>
      <c r="D3" s="180"/>
      <c r="E3" s="180"/>
      <c r="F3" s="180"/>
      <c r="G3" s="180"/>
      <c r="H3" s="180"/>
      <c r="I3" s="180"/>
    </row>
    <row r="4" spans="1:9" s="1" customFormat="1" ht="15" customHeight="1">
      <c r="A4" s="15"/>
      <c r="B4" s="119"/>
      <c r="C4" s="16"/>
      <c r="D4" s="128"/>
      <c r="E4" s="17"/>
      <c r="F4" s="25"/>
      <c r="G4" s="2"/>
      <c r="H4" s="2"/>
      <c r="I4" s="97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36" t="s">
        <v>119</v>
      </c>
      <c r="E5" s="115" t="s">
        <v>121</v>
      </c>
      <c r="F5" s="98" t="s">
        <v>122</v>
      </c>
      <c r="G5" s="98" t="s">
        <v>123</v>
      </c>
      <c r="H5" s="93" t="s">
        <v>117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6">
        <f>D7+D8</f>
        <v>193556.328</v>
      </c>
      <c r="E6" s="106">
        <f>E7+E8</f>
        <v>12111.768</v>
      </c>
      <c r="F6" s="106">
        <f>F7+F8</f>
        <v>10354.74</v>
      </c>
      <c r="G6" s="179">
        <f>F6/E6*100</f>
        <v>85.49321618445795</v>
      </c>
      <c r="H6" s="145">
        <f>F6/D6*100</f>
        <v>5.34972951129761</v>
      </c>
      <c r="I6" s="107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72">
        <v>162388.1</v>
      </c>
      <c r="E7" s="172">
        <v>12111.768</v>
      </c>
      <c r="F7" s="172">
        <v>10354.74</v>
      </c>
      <c r="G7" s="144">
        <f>F7/E7*100</f>
        <v>85.49321618445795</v>
      </c>
      <c r="H7" s="144">
        <f aca="true" t="shared" si="0" ref="H7:H72">F7/D7*100</f>
        <v>6.376538674939851</v>
      </c>
      <c r="I7" s="108">
        <f>G7-95</f>
        <v>-9.50678381554205</v>
      </c>
    </row>
    <row r="8" spans="1:9" s="12" customFormat="1" ht="27" customHeight="1">
      <c r="A8" s="195"/>
      <c r="B8" s="196"/>
      <c r="C8" s="58" t="s">
        <v>71</v>
      </c>
      <c r="D8" s="172">
        <v>31168.228</v>
      </c>
      <c r="E8" s="172">
        <v>0</v>
      </c>
      <c r="F8" s="172">
        <v>0</v>
      </c>
      <c r="G8" s="144"/>
      <c r="H8" s="144">
        <f>F8/D8*100</f>
        <v>0</v>
      </c>
      <c r="I8" s="108">
        <f>G8-95</f>
        <v>-95</v>
      </c>
    </row>
    <row r="9" spans="1:9" s="124" customFormat="1" ht="21.75" customHeight="1" hidden="1">
      <c r="A9" s="192"/>
      <c r="B9" s="197"/>
      <c r="C9" s="153" t="s">
        <v>97</v>
      </c>
      <c r="D9" s="163">
        <v>0</v>
      </c>
      <c r="E9" s="163">
        <v>0</v>
      </c>
      <c r="F9" s="163">
        <v>0</v>
      </c>
      <c r="G9" s="170"/>
      <c r="H9" s="154"/>
      <c r="I9" s="155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6">
        <f>D11+D17+D20</f>
        <v>327487.537</v>
      </c>
      <c r="E10" s="106">
        <f>E11+E17+E20</f>
        <v>38630.767</v>
      </c>
      <c r="F10" s="106">
        <f>F11+F17+F20</f>
        <v>26745.209000000003</v>
      </c>
      <c r="G10" s="145">
        <f aca="true" t="shared" si="1" ref="G10:G39">F10/E10*100</f>
        <v>69.23292255626197</v>
      </c>
      <c r="H10" s="145">
        <f t="shared" si="0"/>
        <v>8.166786817294975</v>
      </c>
      <c r="I10" s="107" t="s">
        <v>67</v>
      </c>
      <c r="J10" s="91"/>
    </row>
    <row r="11" spans="1:10" s="1" customFormat="1" ht="27.75" customHeight="1">
      <c r="A11" s="181"/>
      <c r="B11" s="182"/>
      <c r="C11" s="149" t="s">
        <v>66</v>
      </c>
      <c r="D11" s="173">
        <f>D12+D13+D14+D15+D16</f>
        <v>248841</v>
      </c>
      <c r="E11" s="173">
        <f>E12+E13+E14+E15+E16</f>
        <v>32214.672</v>
      </c>
      <c r="F11" s="173">
        <f>F12+F13+F14+F15+F16</f>
        <v>26745.209000000003</v>
      </c>
      <c r="G11" s="146">
        <f t="shared" si="1"/>
        <v>83.02182620391108</v>
      </c>
      <c r="H11" s="146">
        <f t="shared" si="0"/>
        <v>10.74791091500195</v>
      </c>
      <c r="I11" s="116">
        <f aca="true" t="shared" si="2" ref="I11:I20">G11-95</f>
        <v>-11.978173796088925</v>
      </c>
      <c r="J11" s="95"/>
    </row>
    <row r="12" spans="1:9" s="1" customFormat="1" ht="20.25" customHeight="1" hidden="1">
      <c r="A12" s="61"/>
      <c r="B12" s="62"/>
      <c r="C12" s="58" t="s">
        <v>102</v>
      </c>
      <c r="D12" s="172">
        <f>114739.5+6368</f>
        <v>121107.5</v>
      </c>
      <c r="E12" s="172">
        <f>15174.95+313.579</f>
        <v>15488.529</v>
      </c>
      <c r="F12" s="172">
        <f>13735.87+213.54</f>
        <v>13949.410000000002</v>
      </c>
      <c r="G12" s="144">
        <f t="shared" si="1"/>
        <v>90.06284586483326</v>
      </c>
      <c r="H12" s="144">
        <f t="shared" si="0"/>
        <v>11.518204900604836</v>
      </c>
      <c r="I12" s="112">
        <f t="shared" si="2"/>
        <v>-4.937154135166736</v>
      </c>
    </row>
    <row r="13" spans="1:9" s="1" customFormat="1" ht="27" customHeight="1" hidden="1">
      <c r="A13" s="61"/>
      <c r="B13" s="62"/>
      <c r="C13" s="58" t="s">
        <v>106</v>
      </c>
      <c r="D13" s="172">
        <v>105907.8</v>
      </c>
      <c r="E13" s="172">
        <v>13761.643</v>
      </c>
      <c r="F13" s="172">
        <v>12687.326</v>
      </c>
      <c r="G13" s="144">
        <f t="shared" si="1"/>
        <v>92.19339580310286</v>
      </c>
      <c r="H13" s="144">
        <f>F13/D13*100</f>
        <v>11.979595459446802</v>
      </c>
      <c r="I13" s="112">
        <f>G13-95</f>
        <v>-2.8066041968971405</v>
      </c>
    </row>
    <row r="14" spans="1:9" s="121" customFormat="1" ht="27" customHeight="1" hidden="1">
      <c r="A14" s="61"/>
      <c r="B14" s="62"/>
      <c r="C14" s="58" t="s">
        <v>118</v>
      </c>
      <c r="D14" s="162">
        <v>0</v>
      </c>
      <c r="E14" s="162">
        <v>0</v>
      </c>
      <c r="F14" s="162">
        <v>0</v>
      </c>
      <c r="G14" s="144"/>
      <c r="H14" s="144"/>
      <c r="I14" s="112">
        <f>G14-95</f>
        <v>-95</v>
      </c>
    </row>
    <row r="15" spans="1:9" s="1" customFormat="1" ht="27" customHeight="1" hidden="1">
      <c r="A15" s="61"/>
      <c r="B15" s="62"/>
      <c r="C15" s="58" t="s">
        <v>103</v>
      </c>
      <c r="D15" s="172">
        <v>3563</v>
      </c>
      <c r="E15" s="172">
        <v>0</v>
      </c>
      <c r="F15" s="172">
        <v>0</v>
      </c>
      <c r="G15" s="144"/>
      <c r="H15" s="144">
        <f>F15/D15*100</f>
        <v>0</v>
      </c>
      <c r="I15" s="112">
        <f>G15-95</f>
        <v>-95</v>
      </c>
    </row>
    <row r="16" spans="1:9" s="1" customFormat="1" ht="27" customHeight="1" hidden="1">
      <c r="A16" s="61"/>
      <c r="B16" s="62"/>
      <c r="C16" s="58" t="s">
        <v>101</v>
      </c>
      <c r="D16" s="172">
        <v>18262.7</v>
      </c>
      <c r="E16" s="172">
        <v>2964.5</v>
      </c>
      <c r="F16" s="172">
        <v>108.473</v>
      </c>
      <c r="G16" s="144">
        <f t="shared" si="1"/>
        <v>3.65906560971496</v>
      </c>
      <c r="H16" s="144">
        <f>F16/D16*100</f>
        <v>0.5939592721777174</v>
      </c>
      <c r="I16" s="112">
        <f>G16-95</f>
        <v>-91.34093439028504</v>
      </c>
    </row>
    <row r="17" spans="1:13" s="1" customFormat="1" ht="27.75" customHeight="1">
      <c r="A17" s="61"/>
      <c r="B17" s="62"/>
      <c r="C17" s="149" t="s">
        <v>82</v>
      </c>
      <c r="D17" s="173">
        <f>D18+D19</f>
        <v>78646.537</v>
      </c>
      <c r="E17" s="173">
        <f>E18+E19</f>
        <v>6416.095</v>
      </c>
      <c r="F17" s="173">
        <f>F18+F19</f>
        <v>0</v>
      </c>
      <c r="G17" s="146">
        <f t="shared" si="1"/>
        <v>0</v>
      </c>
      <c r="H17" s="146">
        <f t="shared" si="0"/>
        <v>0</v>
      </c>
      <c r="I17" s="116">
        <f t="shared" si="2"/>
        <v>-95</v>
      </c>
      <c r="M17" s="54"/>
    </row>
    <row r="18" spans="1:9" s="2" customFormat="1" ht="27.75" customHeight="1" hidden="1">
      <c r="A18" s="63"/>
      <c r="B18" s="62"/>
      <c r="C18" s="58" t="s">
        <v>105</v>
      </c>
      <c r="D18" s="172">
        <v>6730.442</v>
      </c>
      <c r="E18" s="172">
        <v>0</v>
      </c>
      <c r="F18" s="172">
        <v>0</v>
      </c>
      <c r="G18" s="146"/>
      <c r="H18" s="144">
        <f t="shared" si="0"/>
        <v>0</v>
      </c>
      <c r="I18" s="112">
        <f t="shared" si="2"/>
        <v>-95</v>
      </c>
    </row>
    <row r="19" spans="1:9" s="2" customFormat="1" ht="18" customHeight="1" hidden="1">
      <c r="A19" s="63"/>
      <c r="B19" s="62"/>
      <c r="C19" s="58" t="s">
        <v>104</v>
      </c>
      <c r="D19" s="172">
        <v>71916.095</v>
      </c>
      <c r="E19" s="172">
        <v>6416.095</v>
      </c>
      <c r="F19" s="172">
        <v>0</v>
      </c>
      <c r="G19" s="144">
        <f t="shared" si="1"/>
        <v>0</v>
      </c>
      <c r="H19" s="144">
        <f t="shared" si="0"/>
        <v>0</v>
      </c>
      <c r="I19" s="112">
        <f t="shared" si="2"/>
        <v>-95</v>
      </c>
    </row>
    <row r="20" spans="1:9" s="102" customFormat="1" ht="30" customHeight="1" hidden="1">
      <c r="A20" s="100"/>
      <c r="B20" s="83"/>
      <c r="C20" s="58" t="s">
        <v>96</v>
      </c>
      <c r="D20" s="162">
        <v>0</v>
      </c>
      <c r="E20" s="162">
        <v>0</v>
      </c>
      <c r="F20" s="162">
        <v>0</v>
      </c>
      <c r="G20" s="144"/>
      <c r="H20" s="144"/>
      <c r="I20" s="108">
        <f t="shared" si="2"/>
        <v>-95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6">
        <f>D22</f>
        <v>127374.4</v>
      </c>
      <c r="E21" s="106">
        <f>E22</f>
        <v>14984.267</v>
      </c>
      <c r="F21" s="106">
        <f>F22</f>
        <v>14370.288</v>
      </c>
      <c r="G21" s="145">
        <f t="shared" si="1"/>
        <v>95.90250894488199</v>
      </c>
      <c r="H21" s="145">
        <f t="shared" si="0"/>
        <v>11.281927922722307</v>
      </c>
      <c r="I21" s="107" t="s">
        <v>67</v>
      </c>
    </row>
    <row r="22" spans="1:9" s="2" customFormat="1" ht="17.25" customHeight="1">
      <c r="A22" s="59"/>
      <c r="B22" s="60"/>
      <c r="C22" s="52" t="s">
        <v>35</v>
      </c>
      <c r="D22" s="172">
        <v>127374.4</v>
      </c>
      <c r="E22" s="172">
        <v>14984.267</v>
      </c>
      <c r="F22" s="172">
        <v>14370.288</v>
      </c>
      <c r="G22" s="144">
        <f>F22/E22*100</f>
        <v>95.90250894488199</v>
      </c>
      <c r="H22" s="144">
        <f t="shared" si="0"/>
        <v>11.281927922722307</v>
      </c>
      <c r="I22" s="108">
        <f>G22-95</f>
        <v>0.902508944881987</v>
      </c>
    </row>
    <row r="23" spans="1:9" s="8" customFormat="1" ht="17.25" customHeight="1" hidden="1">
      <c r="A23" s="64"/>
      <c r="B23" s="65"/>
      <c r="C23" s="52" t="s">
        <v>36</v>
      </c>
      <c r="D23" s="162">
        <v>0</v>
      </c>
      <c r="E23" s="162">
        <v>0</v>
      </c>
      <c r="F23" s="162">
        <v>0</v>
      </c>
      <c r="G23" s="144" t="e">
        <f t="shared" si="1"/>
        <v>#DIV/0!</v>
      </c>
      <c r="H23" s="144" t="e">
        <f t="shared" si="0"/>
        <v>#DIV/0!</v>
      </c>
      <c r="I23" s="108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6">
        <f>D25</f>
        <v>51587.6</v>
      </c>
      <c r="E24" s="106">
        <f>E25</f>
        <v>5998.709</v>
      </c>
      <c r="F24" s="106">
        <f>F25</f>
        <v>4928.817</v>
      </c>
      <c r="G24" s="145">
        <f t="shared" si="1"/>
        <v>82.16462908935907</v>
      </c>
      <c r="H24" s="145">
        <f t="shared" si="0"/>
        <v>9.554266916855989</v>
      </c>
      <c r="I24" s="107" t="s">
        <v>67</v>
      </c>
    </row>
    <row r="25" spans="1:9" s="8" customFormat="1" ht="18.75" customHeight="1">
      <c r="A25" s="204"/>
      <c r="B25" s="205"/>
      <c r="C25" s="52" t="s">
        <v>36</v>
      </c>
      <c r="D25" s="172">
        <v>51587.6</v>
      </c>
      <c r="E25" s="172">
        <v>5998.709</v>
      </c>
      <c r="F25" s="172">
        <v>4928.817</v>
      </c>
      <c r="G25" s="144">
        <f t="shared" si="1"/>
        <v>82.16462908935907</v>
      </c>
      <c r="H25" s="144">
        <f t="shared" si="0"/>
        <v>9.554266916855989</v>
      </c>
      <c r="I25" s="108">
        <f>G25-95</f>
        <v>-12.835370910640933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6">
        <f>D27+D28+D29</f>
        <v>201258.158</v>
      </c>
      <c r="E26" s="106">
        <f>E27+E28+E29</f>
        <v>11149.332</v>
      </c>
      <c r="F26" s="106">
        <f>F27+F28+F29</f>
        <v>8000.62</v>
      </c>
      <c r="G26" s="145">
        <f t="shared" si="1"/>
        <v>71.75873855043513</v>
      </c>
      <c r="H26" s="145">
        <f t="shared" si="0"/>
        <v>3.9753022086190413</v>
      </c>
      <c r="I26" s="107" t="s">
        <v>67</v>
      </c>
    </row>
    <row r="27" spans="1:9" s="7" customFormat="1" ht="17.25" customHeight="1">
      <c r="A27" s="56"/>
      <c r="B27" s="57"/>
      <c r="C27" s="58" t="s">
        <v>35</v>
      </c>
      <c r="D27" s="172">
        <v>155471.358</v>
      </c>
      <c r="E27" s="172">
        <v>11149.332</v>
      </c>
      <c r="F27" s="172">
        <v>8000.62</v>
      </c>
      <c r="G27" s="144">
        <f>F27/E27*100</f>
        <v>71.75873855043513</v>
      </c>
      <c r="H27" s="144">
        <f t="shared" si="0"/>
        <v>5.146041111958383</v>
      </c>
      <c r="I27" s="108">
        <f>G27-95</f>
        <v>-23.241261449564874</v>
      </c>
    </row>
    <row r="28" spans="1:9" s="29" customFormat="1" ht="17.25" customHeight="1">
      <c r="A28" s="100"/>
      <c r="B28" s="140"/>
      <c r="C28" s="58" t="s">
        <v>36</v>
      </c>
      <c r="D28" s="172">
        <v>45786.8</v>
      </c>
      <c r="E28" s="172">
        <v>0</v>
      </c>
      <c r="F28" s="172">
        <v>0</v>
      </c>
      <c r="G28" s="144"/>
      <c r="H28" s="144">
        <f t="shared" si="0"/>
        <v>0</v>
      </c>
      <c r="I28" s="108">
        <f>G28-95</f>
        <v>-95</v>
      </c>
    </row>
    <row r="29" spans="1:9" s="122" customFormat="1" ht="28.5" customHeight="1" hidden="1">
      <c r="A29" s="63"/>
      <c r="B29" s="75"/>
      <c r="C29" s="58" t="s">
        <v>71</v>
      </c>
      <c r="D29" s="162"/>
      <c r="E29" s="162"/>
      <c r="F29" s="162"/>
      <c r="G29" s="144" t="e">
        <f t="shared" si="1"/>
        <v>#DIV/0!</v>
      </c>
      <c r="H29" s="144" t="e">
        <f>F29/D29*100</f>
        <v>#DIV/0!</v>
      </c>
      <c r="I29" s="108" t="e">
        <f>G29-95</f>
        <v>#DIV/0!</v>
      </c>
    </row>
    <row r="30" spans="1:9" s="122" customFormat="1" ht="21.75" customHeight="1" hidden="1">
      <c r="A30" s="100"/>
      <c r="B30" s="140"/>
      <c r="C30" s="153" t="s">
        <v>97</v>
      </c>
      <c r="D30" s="163"/>
      <c r="E30" s="163"/>
      <c r="F30" s="163"/>
      <c r="G30" s="154" t="e">
        <f>F30/E30*100</f>
        <v>#DIV/0!</v>
      </c>
      <c r="H30" s="154" t="e">
        <f>F30/D30*100</f>
        <v>#DIV/0!</v>
      </c>
      <c r="I30" s="155" t="e">
        <f>G30-95</f>
        <v>#DIV/0!</v>
      </c>
    </row>
    <row r="31" spans="1:9" s="2" customFormat="1" ht="54.75" customHeight="1">
      <c r="A31" s="125">
        <v>924</v>
      </c>
      <c r="B31" s="126" t="s">
        <v>85</v>
      </c>
      <c r="C31" s="30" t="s">
        <v>84</v>
      </c>
      <c r="D31" s="106">
        <f>D32+D33</f>
        <v>1553516.045</v>
      </c>
      <c r="E31" s="106">
        <f>E32+E33</f>
        <v>204969.081</v>
      </c>
      <c r="F31" s="106">
        <f>F32+F33</f>
        <v>203529.369</v>
      </c>
      <c r="G31" s="145">
        <f t="shared" si="1"/>
        <v>99.29759552368779</v>
      </c>
      <c r="H31" s="145">
        <f t="shared" si="0"/>
        <v>13.101208040628896</v>
      </c>
      <c r="I31" s="107" t="s">
        <v>67</v>
      </c>
    </row>
    <row r="32" spans="1:9" s="2" customFormat="1" ht="16.5" customHeight="1">
      <c r="A32" s="70"/>
      <c r="B32" s="71"/>
      <c r="C32" s="58" t="s">
        <v>35</v>
      </c>
      <c r="D32" s="172">
        <v>1428940.24</v>
      </c>
      <c r="E32" s="172">
        <v>204969.081</v>
      </c>
      <c r="F32" s="172">
        <v>203529.369</v>
      </c>
      <c r="G32" s="144">
        <f>F32/E32*100</f>
        <v>99.29759552368779</v>
      </c>
      <c r="H32" s="144">
        <f t="shared" si="0"/>
        <v>14.24337864542187</v>
      </c>
      <c r="I32" s="108">
        <f>G32-95</f>
        <v>4.297595523687789</v>
      </c>
    </row>
    <row r="33" spans="1:9" s="2" customFormat="1" ht="27.75" customHeight="1">
      <c r="A33" s="72"/>
      <c r="B33" s="73"/>
      <c r="C33" s="74" t="s">
        <v>71</v>
      </c>
      <c r="D33" s="172">
        <v>124575.805</v>
      </c>
      <c r="E33" s="172">
        <v>0</v>
      </c>
      <c r="F33" s="172">
        <v>0</v>
      </c>
      <c r="G33" s="144"/>
      <c r="H33" s="144">
        <f t="shared" si="0"/>
        <v>0</v>
      </c>
      <c r="I33" s="108">
        <f>G33-95</f>
        <v>-95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6">
        <f>D35+D36+D37</f>
        <v>14803252.185</v>
      </c>
      <c r="E34" s="106">
        <f>E35+E36+E37</f>
        <v>2092150.583</v>
      </c>
      <c r="F34" s="106">
        <f>F35+F36+F37</f>
        <v>2091193.0089999998</v>
      </c>
      <c r="G34" s="179">
        <f t="shared" si="1"/>
        <v>99.95423015877628</v>
      </c>
      <c r="H34" s="145">
        <f t="shared" si="0"/>
        <v>14.12657828743191</v>
      </c>
      <c r="I34" s="107" t="s">
        <v>67</v>
      </c>
    </row>
    <row r="35" spans="1:9" s="7" customFormat="1" ht="16.5" customHeight="1">
      <c r="A35" s="77"/>
      <c r="B35" s="51"/>
      <c r="C35" s="52" t="s">
        <v>35</v>
      </c>
      <c r="D35" s="172">
        <v>3871200.34</v>
      </c>
      <c r="E35" s="172">
        <v>648086.963</v>
      </c>
      <c r="F35" s="172">
        <v>647441.377</v>
      </c>
      <c r="G35" s="144">
        <f>F35/E35*100</f>
        <v>99.90038589929172</v>
      </c>
      <c r="H35" s="144">
        <f t="shared" si="0"/>
        <v>16.72456396302135</v>
      </c>
      <c r="I35" s="108">
        <f>G35-95</f>
        <v>4.90038589929172</v>
      </c>
    </row>
    <row r="36" spans="1:9" s="2" customFormat="1" ht="18.75" customHeight="1">
      <c r="A36" s="80"/>
      <c r="B36" s="53"/>
      <c r="C36" s="52" t="s">
        <v>36</v>
      </c>
      <c r="D36" s="172">
        <v>10146373.9</v>
      </c>
      <c r="E36" s="172">
        <v>1282689.57</v>
      </c>
      <c r="F36" s="172">
        <v>1282377.582</v>
      </c>
      <c r="G36" s="169">
        <f t="shared" si="1"/>
        <v>99.97567704553798</v>
      </c>
      <c r="H36" s="144">
        <f t="shared" si="0"/>
        <v>12.63877711031327</v>
      </c>
      <c r="I36" s="108">
        <f>G36-95</f>
        <v>4.975677045537978</v>
      </c>
    </row>
    <row r="37" spans="1:9" s="2" customFormat="1" ht="27" customHeight="1">
      <c r="A37" s="80"/>
      <c r="B37" s="53"/>
      <c r="C37" s="52" t="s">
        <v>71</v>
      </c>
      <c r="D37" s="172">
        <v>785677.945</v>
      </c>
      <c r="E37" s="172">
        <v>161374.05</v>
      </c>
      <c r="F37" s="172">
        <v>161374.05</v>
      </c>
      <c r="G37" s="144">
        <f t="shared" si="1"/>
        <v>100</v>
      </c>
      <c r="H37" s="144">
        <f t="shared" si="0"/>
        <v>20.539465442166637</v>
      </c>
      <c r="I37" s="108">
        <f>G37-95</f>
        <v>5</v>
      </c>
    </row>
    <row r="38" spans="1:9" s="2" customFormat="1" ht="21.75" customHeight="1">
      <c r="A38" s="80"/>
      <c r="B38" s="53"/>
      <c r="C38" s="153" t="s">
        <v>97</v>
      </c>
      <c r="D38" s="175">
        <v>61725.838</v>
      </c>
      <c r="E38" s="175">
        <v>0</v>
      </c>
      <c r="F38" s="175">
        <v>0</v>
      </c>
      <c r="G38" s="154"/>
      <c r="H38" s="154">
        <f t="shared" si="0"/>
        <v>0</v>
      </c>
      <c r="I38" s="155">
        <f>G38-95</f>
        <v>-95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6">
        <f>D40+D41+D42</f>
        <v>934302.656</v>
      </c>
      <c r="E39" s="106">
        <f>E40+E41+E42</f>
        <v>93578.744</v>
      </c>
      <c r="F39" s="106">
        <f>F40+F41+F42</f>
        <v>91517.057</v>
      </c>
      <c r="G39" s="179">
        <f t="shared" si="1"/>
        <v>97.79684262485934</v>
      </c>
      <c r="H39" s="145">
        <f t="shared" si="0"/>
        <v>9.795226034335496</v>
      </c>
      <c r="I39" s="107" t="s">
        <v>67</v>
      </c>
    </row>
    <row r="40" spans="1:9" s="7" customFormat="1" ht="16.5" customHeight="1">
      <c r="A40" s="63"/>
      <c r="B40" s="75"/>
      <c r="C40" s="76" t="s">
        <v>35</v>
      </c>
      <c r="D40" s="172">
        <v>771345.817</v>
      </c>
      <c r="E40" s="172">
        <v>93261.97</v>
      </c>
      <c r="F40" s="172">
        <v>91219.196</v>
      </c>
      <c r="G40" s="169">
        <f>F40/E40*100</f>
        <v>97.8096388056139</v>
      </c>
      <c r="H40" s="144">
        <f t="shared" si="0"/>
        <v>11.825979215752977</v>
      </c>
      <c r="I40" s="108">
        <f>G40-95</f>
        <v>2.8096388056139006</v>
      </c>
    </row>
    <row r="41" spans="1:9" s="2" customFormat="1" ht="16.5" customHeight="1">
      <c r="A41" s="61"/>
      <c r="B41" s="62"/>
      <c r="C41" s="52" t="s">
        <v>36</v>
      </c>
      <c r="D41" s="172">
        <v>2119.7</v>
      </c>
      <c r="E41" s="172">
        <v>316.774</v>
      </c>
      <c r="F41" s="172">
        <v>297.861</v>
      </c>
      <c r="G41" s="144">
        <f>F41/E41*100</f>
        <v>94.029497370365</v>
      </c>
      <c r="H41" s="144">
        <f t="shared" si="0"/>
        <v>14.052035665424354</v>
      </c>
      <c r="I41" s="108">
        <f>G41-95</f>
        <v>-0.970502629635007</v>
      </c>
    </row>
    <row r="42" spans="1:9" s="28" customFormat="1" ht="27" customHeight="1">
      <c r="A42" s="61"/>
      <c r="B42" s="62"/>
      <c r="C42" s="58" t="s">
        <v>71</v>
      </c>
      <c r="D42" s="172">
        <v>160837.139</v>
      </c>
      <c r="E42" s="172">
        <v>0</v>
      </c>
      <c r="F42" s="172">
        <v>0</v>
      </c>
      <c r="G42" s="144"/>
      <c r="H42" s="144">
        <f t="shared" si="0"/>
        <v>0</v>
      </c>
      <c r="I42" s="108">
        <f>G42-95</f>
        <v>-95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6">
        <f>D44+D45+D46</f>
        <v>734938.25</v>
      </c>
      <c r="E43" s="106">
        <f>E44+E45+E46</f>
        <v>53122.101</v>
      </c>
      <c r="F43" s="106">
        <f>F44+F45+F46</f>
        <v>52672.564</v>
      </c>
      <c r="G43" s="145">
        <f>F43/E43*100</f>
        <v>99.15376652741953</v>
      </c>
      <c r="H43" s="145">
        <f t="shared" si="0"/>
        <v>7.16693735834269</v>
      </c>
      <c r="I43" s="107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72">
        <v>588469.683</v>
      </c>
      <c r="E44" s="172">
        <v>52101.765</v>
      </c>
      <c r="F44" s="172">
        <v>51826.96</v>
      </c>
      <c r="G44" s="144">
        <f>F44/E44*100</f>
        <v>99.47256105431362</v>
      </c>
      <c r="H44" s="144">
        <f t="shared" si="0"/>
        <v>8.807073923636608</v>
      </c>
      <c r="I44" s="108">
        <f>G44-95</f>
        <v>4.472561054313616</v>
      </c>
    </row>
    <row r="45" spans="1:9" s="2" customFormat="1" ht="16.5" customHeight="1">
      <c r="A45" s="61"/>
      <c r="B45" s="62"/>
      <c r="C45" s="52" t="s">
        <v>36</v>
      </c>
      <c r="D45" s="172">
        <v>7438.1</v>
      </c>
      <c r="E45" s="172">
        <v>1020.336</v>
      </c>
      <c r="F45" s="172">
        <v>845.604</v>
      </c>
      <c r="G45" s="144">
        <f>F45/E45*100</f>
        <v>82.87505292374277</v>
      </c>
      <c r="H45" s="144">
        <f t="shared" si="0"/>
        <v>11.368548419623291</v>
      </c>
      <c r="I45" s="108">
        <f>G45-95</f>
        <v>-12.124947076257229</v>
      </c>
    </row>
    <row r="46" spans="1:9" s="28" customFormat="1" ht="27" customHeight="1">
      <c r="A46" s="61"/>
      <c r="B46" s="62"/>
      <c r="C46" s="58" t="s">
        <v>71</v>
      </c>
      <c r="D46" s="172">
        <v>139030.467</v>
      </c>
      <c r="E46" s="172">
        <v>0</v>
      </c>
      <c r="F46" s="172">
        <v>0</v>
      </c>
      <c r="G46" s="144"/>
      <c r="H46" s="144">
        <f t="shared" si="0"/>
        <v>0</v>
      </c>
      <c r="I46" s="108">
        <f>G46-95</f>
        <v>-95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6">
        <f>D48+D49+D50</f>
        <v>655403.638</v>
      </c>
      <c r="E47" s="106">
        <f>E48+E49+E50</f>
        <v>64936.264</v>
      </c>
      <c r="F47" s="106">
        <f>F48+F49+F50</f>
        <v>62937.138000000006</v>
      </c>
      <c r="G47" s="145">
        <f>F47/E47*100</f>
        <v>96.92140280814431</v>
      </c>
      <c r="H47" s="145">
        <f t="shared" si="0"/>
        <v>9.602805714056778</v>
      </c>
      <c r="I47" s="107" t="s">
        <v>67</v>
      </c>
    </row>
    <row r="48" spans="1:9" s="7" customFormat="1" ht="16.5" customHeight="1">
      <c r="A48" s="56"/>
      <c r="B48" s="57"/>
      <c r="C48" s="52" t="s">
        <v>35</v>
      </c>
      <c r="D48" s="172">
        <v>502570.649</v>
      </c>
      <c r="E48" s="172">
        <v>63900.682</v>
      </c>
      <c r="F48" s="172">
        <v>62217.12</v>
      </c>
      <c r="G48" s="169">
        <f>F48/E48*100</f>
        <v>97.36534580335152</v>
      </c>
      <c r="H48" s="144">
        <f t="shared" si="0"/>
        <v>12.379775883012222</v>
      </c>
      <c r="I48" s="108">
        <f>G48-95</f>
        <v>2.3653458033515165</v>
      </c>
    </row>
    <row r="49" spans="1:9" s="2" customFormat="1" ht="16.5" customHeight="1">
      <c r="A49" s="61"/>
      <c r="B49" s="62"/>
      <c r="C49" s="52" t="s">
        <v>36</v>
      </c>
      <c r="D49" s="172">
        <v>7349.2</v>
      </c>
      <c r="E49" s="172">
        <v>1035.582</v>
      </c>
      <c r="F49" s="172">
        <v>720.018</v>
      </c>
      <c r="G49" s="144">
        <f>F49/E49*100</f>
        <v>69.52785969628673</v>
      </c>
      <c r="H49" s="144">
        <f t="shared" si="0"/>
        <v>9.797229630435966</v>
      </c>
      <c r="I49" s="108">
        <f>G49-95</f>
        <v>-25.472140303713275</v>
      </c>
    </row>
    <row r="50" spans="1:9" s="28" customFormat="1" ht="27.75" customHeight="1">
      <c r="A50" s="61"/>
      <c r="B50" s="62"/>
      <c r="C50" s="58" t="s">
        <v>71</v>
      </c>
      <c r="D50" s="172">
        <v>145483.789</v>
      </c>
      <c r="E50" s="172">
        <v>0</v>
      </c>
      <c r="F50" s="172">
        <v>0</v>
      </c>
      <c r="G50" s="144"/>
      <c r="H50" s="144">
        <f t="shared" si="0"/>
        <v>0</v>
      </c>
      <c r="I50" s="108">
        <f>G50-95</f>
        <v>-95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6">
        <f>D52+D53+D54</f>
        <v>573515.8470000001</v>
      </c>
      <c r="E51" s="106">
        <f>E52+E53+E54</f>
        <v>46397.436</v>
      </c>
      <c r="F51" s="106">
        <f>F52+F53+F54</f>
        <v>45393.05</v>
      </c>
      <c r="G51" s="179">
        <f>F51/E51*100</f>
        <v>97.83525537919812</v>
      </c>
      <c r="H51" s="145">
        <f t="shared" si="0"/>
        <v>7.914872838727331</v>
      </c>
      <c r="I51" s="107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72">
        <v>425593.196</v>
      </c>
      <c r="E52" s="172">
        <v>45632.025</v>
      </c>
      <c r="F52" s="172">
        <v>44954.101</v>
      </c>
      <c r="G52" s="144">
        <f>F52/E52*100</f>
        <v>98.51436792471954</v>
      </c>
      <c r="H52" s="144">
        <f t="shared" si="0"/>
        <v>10.562692595301735</v>
      </c>
      <c r="I52" s="108">
        <f>G52-95</f>
        <v>3.5143679247195365</v>
      </c>
    </row>
    <row r="53" spans="1:9" s="2" customFormat="1" ht="16.5" customHeight="1">
      <c r="A53" s="61"/>
      <c r="B53" s="62"/>
      <c r="C53" s="52" t="s">
        <v>36</v>
      </c>
      <c r="D53" s="172">
        <v>6165.7</v>
      </c>
      <c r="E53" s="172">
        <v>765.411</v>
      </c>
      <c r="F53" s="172">
        <v>438.949</v>
      </c>
      <c r="G53" s="144">
        <f>F53/E53*100</f>
        <v>57.34814367705717</v>
      </c>
      <c r="H53" s="144">
        <f t="shared" si="0"/>
        <v>7.119207875829184</v>
      </c>
      <c r="I53" s="108">
        <f>G53-95</f>
        <v>-37.65185632294283</v>
      </c>
    </row>
    <row r="54" spans="1:9" s="28" customFormat="1" ht="27.75" customHeight="1">
      <c r="A54" s="61"/>
      <c r="B54" s="62"/>
      <c r="C54" s="58" t="s">
        <v>71</v>
      </c>
      <c r="D54" s="172">
        <v>141756.951</v>
      </c>
      <c r="E54" s="172">
        <v>0</v>
      </c>
      <c r="F54" s="172">
        <v>0</v>
      </c>
      <c r="G54" s="144"/>
      <c r="H54" s="144">
        <f t="shared" si="0"/>
        <v>0</v>
      </c>
      <c r="I54" s="108">
        <f>G54-95</f>
        <v>-95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6">
        <f>D56+D57+D58</f>
        <v>562917.264</v>
      </c>
      <c r="E55" s="106">
        <f>E56+E57+E58</f>
        <v>26740.965</v>
      </c>
      <c r="F55" s="106">
        <f>F56+F57+F58</f>
        <v>25609.302</v>
      </c>
      <c r="G55" s="145">
        <f>F55/E55*100</f>
        <v>95.7680547429758</v>
      </c>
      <c r="H55" s="145">
        <f t="shared" si="0"/>
        <v>4.5493900503289595</v>
      </c>
      <c r="I55" s="107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72">
        <v>386615.808</v>
      </c>
      <c r="E56" s="172">
        <v>25723.682</v>
      </c>
      <c r="F56" s="172">
        <v>24877.442</v>
      </c>
      <c r="G56" s="144">
        <f>F56/E56*100</f>
        <v>96.7102687710103</v>
      </c>
      <c r="H56" s="144">
        <f t="shared" si="0"/>
        <v>6.434667565377978</v>
      </c>
      <c r="I56" s="108">
        <f>G56-95</f>
        <v>1.7102687710103055</v>
      </c>
    </row>
    <row r="57" spans="1:9" s="2" customFormat="1" ht="16.5" customHeight="1">
      <c r="A57" s="61"/>
      <c r="B57" s="62"/>
      <c r="C57" s="52" t="s">
        <v>36</v>
      </c>
      <c r="D57" s="172">
        <v>6227.8</v>
      </c>
      <c r="E57" s="172">
        <v>1017.283</v>
      </c>
      <c r="F57" s="172">
        <v>731.86</v>
      </c>
      <c r="G57" s="144">
        <f>F57/E57*100</f>
        <v>71.94261577161912</v>
      </c>
      <c r="H57" s="144">
        <f t="shared" si="0"/>
        <v>11.75150133273387</v>
      </c>
      <c r="I57" s="108">
        <f>G57-95</f>
        <v>-23.057384228380883</v>
      </c>
    </row>
    <row r="58" spans="1:9" s="28" customFormat="1" ht="27" customHeight="1">
      <c r="A58" s="82"/>
      <c r="B58" s="83"/>
      <c r="C58" s="58" t="s">
        <v>71</v>
      </c>
      <c r="D58" s="172">
        <v>170073.656</v>
      </c>
      <c r="E58" s="172">
        <v>0</v>
      </c>
      <c r="F58" s="172">
        <v>0</v>
      </c>
      <c r="G58" s="144"/>
      <c r="H58" s="144">
        <f t="shared" si="0"/>
        <v>0</v>
      </c>
      <c r="I58" s="108">
        <f>G58-95</f>
        <v>-95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6">
        <f>D60+D61+D62</f>
        <v>451972.64800000004</v>
      </c>
      <c r="E59" s="106">
        <f>E60+E61+E62</f>
        <v>23417.29</v>
      </c>
      <c r="F59" s="106">
        <f>F60+F61+F62</f>
        <v>22623.831</v>
      </c>
      <c r="G59" s="145">
        <f>F59/E59*100</f>
        <v>96.61165318446326</v>
      </c>
      <c r="H59" s="145">
        <f t="shared" si="0"/>
        <v>5.005575248880989</v>
      </c>
      <c r="I59" s="107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72">
        <v>343087.119</v>
      </c>
      <c r="E60" s="172">
        <v>22481.658</v>
      </c>
      <c r="F60" s="172">
        <v>21935.266</v>
      </c>
      <c r="G60" s="144">
        <f>F60/E60*100</f>
        <v>97.5696098570666</v>
      </c>
      <c r="H60" s="144">
        <f t="shared" si="0"/>
        <v>6.393497390381479</v>
      </c>
      <c r="I60" s="108">
        <f>G60-95</f>
        <v>2.5696098570665953</v>
      </c>
    </row>
    <row r="61" spans="1:9" s="2" customFormat="1" ht="16.5" customHeight="1">
      <c r="A61" s="61"/>
      <c r="B61" s="62"/>
      <c r="C61" s="52" t="s">
        <v>36</v>
      </c>
      <c r="D61" s="172">
        <v>5723.7</v>
      </c>
      <c r="E61" s="172">
        <v>935.632</v>
      </c>
      <c r="F61" s="172">
        <v>688.565</v>
      </c>
      <c r="G61" s="144">
        <f>F61/E61*100</f>
        <v>73.5935709766233</v>
      </c>
      <c r="H61" s="144">
        <f t="shared" si="0"/>
        <v>12.030067963030907</v>
      </c>
      <c r="I61" s="108">
        <f>G61-95</f>
        <v>-21.406429023376703</v>
      </c>
    </row>
    <row r="62" spans="1:9" s="28" customFormat="1" ht="27" customHeight="1">
      <c r="A62" s="61"/>
      <c r="B62" s="62"/>
      <c r="C62" s="58" t="s">
        <v>71</v>
      </c>
      <c r="D62" s="172">
        <v>103161.829</v>
      </c>
      <c r="E62" s="172">
        <v>0</v>
      </c>
      <c r="F62" s="172">
        <v>0</v>
      </c>
      <c r="G62" s="144"/>
      <c r="H62" s="144">
        <f t="shared" si="0"/>
        <v>0</v>
      </c>
      <c r="I62" s="108">
        <f>G62-95</f>
        <v>-95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6">
        <f>D64+D65+D66</f>
        <v>524705.561</v>
      </c>
      <c r="E63" s="106">
        <f>E64+E65+E66</f>
        <v>33401.536</v>
      </c>
      <c r="F63" s="106">
        <f>F64+F65+F66</f>
        <v>33227.189999999995</v>
      </c>
      <c r="G63" s="145">
        <f aca="true" t="shared" si="3" ref="G63:G98">F63/E63*100</f>
        <v>99.47802999239315</v>
      </c>
      <c r="H63" s="145">
        <f t="shared" si="0"/>
        <v>6.332540089088172</v>
      </c>
      <c r="I63" s="107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72">
        <v>393301.492</v>
      </c>
      <c r="E64" s="172">
        <v>32700.084</v>
      </c>
      <c r="F64" s="172">
        <v>32593.367</v>
      </c>
      <c r="G64" s="144">
        <f t="shared" si="3"/>
        <v>99.67364915637525</v>
      </c>
      <c r="H64" s="144">
        <f t="shared" si="0"/>
        <v>8.287120100729238</v>
      </c>
      <c r="I64" s="108">
        <f>G64-95</f>
        <v>4.673649156375248</v>
      </c>
    </row>
    <row r="65" spans="1:9" s="2" customFormat="1" ht="16.5" customHeight="1">
      <c r="A65" s="61"/>
      <c r="B65" s="62"/>
      <c r="C65" s="52" t="s">
        <v>36</v>
      </c>
      <c r="D65" s="172">
        <v>5005.2</v>
      </c>
      <c r="E65" s="172">
        <v>701.452</v>
      </c>
      <c r="F65" s="172">
        <v>633.823</v>
      </c>
      <c r="G65" s="144">
        <f t="shared" si="3"/>
        <v>90.35871306946163</v>
      </c>
      <c r="H65" s="144">
        <f t="shared" si="0"/>
        <v>12.663290178214655</v>
      </c>
      <c r="I65" s="108">
        <f>G65-95</f>
        <v>-4.641286930538371</v>
      </c>
    </row>
    <row r="66" spans="1:9" s="2" customFormat="1" ht="27.75" customHeight="1">
      <c r="A66" s="61"/>
      <c r="B66" s="62"/>
      <c r="C66" s="58" t="s">
        <v>71</v>
      </c>
      <c r="D66" s="172">
        <v>126398.869</v>
      </c>
      <c r="E66" s="172">
        <v>0</v>
      </c>
      <c r="F66" s="172">
        <v>0</v>
      </c>
      <c r="G66" s="144"/>
      <c r="H66" s="144">
        <f t="shared" si="0"/>
        <v>0</v>
      </c>
      <c r="I66" s="108">
        <f>G66-95</f>
        <v>-95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6">
        <f>D68+D69+D70</f>
        <v>92884</v>
      </c>
      <c r="E67" s="106">
        <f>E68+E69+E70</f>
        <v>4434.539</v>
      </c>
      <c r="F67" s="106">
        <f>F68+F69+F70</f>
        <v>3792.156</v>
      </c>
      <c r="G67" s="179">
        <f t="shared" si="3"/>
        <v>85.51409740674285</v>
      </c>
      <c r="H67" s="145">
        <f t="shared" si="0"/>
        <v>4.08267947116834</v>
      </c>
      <c r="I67" s="107" t="s">
        <v>67</v>
      </c>
    </row>
    <row r="68" spans="1:9" s="7" customFormat="1" ht="16.5" customHeight="1">
      <c r="A68" s="56"/>
      <c r="B68" s="57"/>
      <c r="C68" s="52" t="s">
        <v>35</v>
      </c>
      <c r="D68" s="172">
        <v>72265.8</v>
      </c>
      <c r="E68" s="172">
        <v>4349.325</v>
      </c>
      <c r="F68" s="172">
        <v>3724.364</v>
      </c>
      <c r="G68" s="169">
        <f t="shared" si="3"/>
        <v>85.63085076419905</v>
      </c>
      <c r="H68" s="144">
        <f t="shared" si="0"/>
        <v>5.153702027791846</v>
      </c>
      <c r="I68" s="108">
        <f>G68-95</f>
        <v>-9.369149235800947</v>
      </c>
    </row>
    <row r="69" spans="1:9" s="2" customFormat="1" ht="16.5" customHeight="1">
      <c r="A69" s="61"/>
      <c r="B69" s="62"/>
      <c r="C69" s="52" t="s">
        <v>36</v>
      </c>
      <c r="D69" s="172">
        <v>584.3</v>
      </c>
      <c r="E69" s="172">
        <v>85.214</v>
      </c>
      <c r="F69" s="172">
        <v>67.792</v>
      </c>
      <c r="G69" s="144">
        <f t="shared" si="3"/>
        <v>79.55500269908701</v>
      </c>
      <c r="H69" s="144">
        <f t="shared" si="0"/>
        <v>11.60225911346911</v>
      </c>
      <c r="I69" s="108">
        <f>G69-95</f>
        <v>-15.444997300912988</v>
      </c>
    </row>
    <row r="70" spans="1:9" s="2" customFormat="1" ht="27.75" customHeight="1">
      <c r="A70" s="61"/>
      <c r="B70" s="62"/>
      <c r="C70" s="58" t="s">
        <v>71</v>
      </c>
      <c r="D70" s="172">
        <v>20033.9</v>
      </c>
      <c r="E70" s="172">
        <v>0</v>
      </c>
      <c r="F70" s="172">
        <v>0</v>
      </c>
      <c r="G70" s="144"/>
      <c r="H70" s="144">
        <f t="shared" si="0"/>
        <v>0</v>
      </c>
      <c r="I70" s="108">
        <f>G70-95</f>
        <v>-95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6">
        <f>D72+D73+D74</f>
        <v>1031463.6429999999</v>
      </c>
      <c r="E71" s="106">
        <f>E72+E73+E74</f>
        <v>54412.03</v>
      </c>
      <c r="F71" s="106">
        <f>F72+F73+F74</f>
        <v>20787.258</v>
      </c>
      <c r="G71" s="145">
        <f t="shared" si="3"/>
        <v>38.20342302979691</v>
      </c>
      <c r="H71" s="145">
        <f t="shared" si="0"/>
        <v>2.015316598027683</v>
      </c>
      <c r="I71" s="107" t="s">
        <v>67</v>
      </c>
    </row>
    <row r="72" spans="1:9" s="2" customFormat="1" ht="16.5" customHeight="1">
      <c r="A72" s="181"/>
      <c r="B72" s="182"/>
      <c r="C72" s="58" t="s">
        <v>35</v>
      </c>
      <c r="D72" s="172">
        <v>527099.078</v>
      </c>
      <c r="E72" s="172">
        <v>54372.065</v>
      </c>
      <c r="F72" s="172">
        <v>20747.341</v>
      </c>
      <c r="G72" s="144">
        <f>F72/E72*100</f>
        <v>38.15808908490049</v>
      </c>
      <c r="H72" s="144">
        <f t="shared" si="0"/>
        <v>3.9361368414307876</v>
      </c>
      <c r="I72" s="108">
        <f>G72-95</f>
        <v>-56.84191091509951</v>
      </c>
    </row>
    <row r="73" spans="1:9" s="10" customFormat="1" ht="16.5" customHeight="1">
      <c r="A73" s="63"/>
      <c r="B73" s="62"/>
      <c r="C73" s="58" t="s">
        <v>36</v>
      </c>
      <c r="D73" s="172">
        <v>4364.565</v>
      </c>
      <c r="E73" s="172">
        <v>39.965</v>
      </c>
      <c r="F73" s="172">
        <v>39.917</v>
      </c>
      <c r="G73" s="144">
        <f>F73/E73*100</f>
        <v>99.87989490804453</v>
      </c>
      <c r="H73" s="144">
        <f>F73/D73*100</f>
        <v>0.9145699514155479</v>
      </c>
      <c r="I73" s="108">
        <f>G73-95</f>
        <v>4.879894908044534</v>
      </c>
    </row>
    <row r="74" spans="1:9" s="137" customFormat="1" ht="27.75" customHeight="1">
      <c r="A74" s="63"/>
      <c r="B74" s="62"/>
      <c r="C74" s="58" t="s">
        <v>71</v>
      </c>
      <c r="D74" s="172">
        <v>500000</v>
      </c>
      <c r="E74" s="172">
        <v>0</v>
      </c>
      <c r="F74" s="172">
        <v>0</v>
      </c>
      <c r="G74" s="144"/>
      <c r="H74" s="144">
        <f>F74/D74*100</f>
        <v>0</v>
      </c>
      <c r="I74" s="108">
        <f>G74-95</f>
        <v>-95</v>
      </c>
    </row>
    <row r="75" spans="1:10" s="28" customFormat="1" ht="21" customHeight="1">
      <c r="A75" s="201"/>
      <c r="B75" s="202"/>
      <c r="C75" s="156" t="s">
        <v>97</v>
      </c>
      <c r="D75" s="175">
        <v>2697</v>
      </c>
      <c r="E75" s="175">
        <v>0</v>
      </c>
      <c r="F75" s="175">
        <v>0</v>
      </c>
      <c r="G75" s="154"/>
      <c r="H75" s="154">
        <f aca="true" t="shared" si="4" ref="H75:H88">F75/D75*100</f>
        <v>0</v>
      </c>
      <c r="I75" s="155">
        <f>G75-95</f>
        <v>-95</v>
      </c>
      <c r="J75" s="95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6">
        <f>D77+D78</f>
        <v>2962940.458</v>
      </c>
      <c r="E76" s="106">
        <f>E77+E78</f>
        <v>217400.812</v>
      </c>
      <c r="F76" s="106">
        <f>F77+F78</f>
        <v>138690.252</v>
      </c>
      <c r="G76" s="145">
        <f t="shared" si="3"/>
        <v>63.79472584490623</v>
      </c>
      <c r="H76" s="145">
        <f t="shared" si="4"/>
        <v>4.680831557905036</v>
      </c>
      <c r="I76" s="107" t="s">
        <v>67</v>
      </c>
    </row>
    <row r="77" spans="1:9" s="2" customFormat="1" ht="16.5" customHeight="1">
      <c r="A77" s="181"/>
      <c r="B77" s="182"/>
      <c r="C77" s="58" t="s">
        <v>35</v>
      </c>
      <c r="D77" s="172">
        <v>1668267.087</v>
      </c>
      <c r="E77" s="172">
        <v>117400.812</v>
      </c>
      <c r="F77" s="172">
        <v>38690.252</v>
      </c>
      <c r="G77" s="144">
        <f>F77/E77*100</f>
        <v>32.95569369656489</v>
      </c>
      <c r="H77" s="144">
        <f t="shared" si="4"/>
        <v>2.319188114510827</v>
      </c>
      <c r="I77" s="108">
        <f>G77-95</f>
        <v>-62.04430630343511</v>
      </c>
    </row>
    <row r="78" spans="1:9" s="28" customFormat="1" ht="27" customHeight="1">
      <c r="A78" s="199"/>
      <c r="B78" s="200"/>
      <c r="C78" s="58" t="s">
        <v>71</v>
      </c>
      <c r="D78" s="172">
        <v>1294673.371</v>
      </c>
      <c r="E78" s="172">
        <v>100000</v>
      </c>
      <c r="F78" s="172">
        <v>100000</v>
      </c>
      <c r="G78" s="144">
        <f>F78/E78*100</f>
        <v>100</v>
      </c>
      <c r="H78" s="144">
        <f t="shared" si="4"/>
        <v>7.723955882614658</v>
      </c>
      <c r="I78" s="108">
        <f>G78-95</f>
        <v>5</v>
      </c>
    </row>
    <row r="79" spans="1:10" s="28" customFormat="1" ht="21" customHeight="1">
      <c r="A79" s="199"/>
      <c r="B79" s="200"/>
      <c r="C79" s="157" t="s">
        <v>97</v>
      </c>
      <c r="D79" s="175">
        <v>2885689.978</v>
      </c>
      <c r="E79" s="175">
        <v>209025.541</v>
      </c>
      <c r="F79" s="175">
        <v>131859.459</v>
      </c>
      <c r="G79" s="154">
        <f t="shared" si="3"/>
        <v>63.08294114162823</v>
      </c>
      <c r="H79" s="154">
        <f t="shared" si="4"/>
        <v>4.5694256834682045</v>
      </c>
      <c r="I79" s="155">
        <f>G79-95</f>
        <v>-31.917058858371767</v>
      </c>
      <c r="J79" s="96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6">
        <f>D81+D82+D83</f>
        <v>9864707.836</v>
      </c>
      <c r="E80" s="106">
        <f>E81+E82+E83</f>
        <v>278015.141</v>
      </c>
      <c r="F80" s="106">
        <f>F81+F82+F83</f>
        <v>160310.004</v>
      </c>
      <c r="G80" s="145">
        <f t="shared" si="3"/>
        <v>57.66232854202713</v>
      </c>
      <c r="H80" s="145">
        <f t="shared" si="4"/>
        <v>1.6250861826334986</v>
      </c>
      <c r="I80" s="107" t="s">
        <v>67</v>
      </c>
    </row>
    <row r="81" spans="1:9" s="7" customFormat="1" ht="16.5" customHeight="1">
      <c r="A81" s="77"/>
      <c r="B81" s="51"/>
      <c r="C81" s="52" t="s">
        <v>35</v>
      </c>
      <c r="D81" s="172">
        <v>3619007.107</v>
      </c>
      <c r="E81" s="172">
        <v>277895.141</v>
      </c>
      <c r="F81" s="172">
        <v>160265.142</v>
      </c>
      <c r="G81" s="144">
        <f>F81/E81*100</f>
        <v>57.67108464843579</v>
      </c>
      <c r="H81" s="144">
        <f t="shared" si="4"/>
        <v>4.428428496037214</v>
      </c>
      <c r="I81" s="108">
        <f>G81-95</f>
        <v>-37.32891535156421</v>
      </c>
    </row>
    <row r="82" spans="1:9" s="7" customFormat="1" ht="16.5" customHeight="1">
      <c r="A82" s="77"/>
      <c r="B82" s="51"/>
      <c r="C82" s="52" t="s">
        <v>36</v>
      </c>
      <c r="D82" s="172">
        <v>9441.6</v>
      </c>
      <c r="E82" s="172">
        <v>120</v>
      </c>
      <c r="F82" s="172">
        <v>44.862</v>
      </c>
      <c r="G82" s="144">
        <f t="shared" si="3"/>
        <v>37.385000000000005</v>
      </c>
      <c r="H82" s="144">
        <f t="shared" si="4"/>
        <v>0.4751525165226233</v>
      </c>
      <c r="I82" s="108">
        <f>G82-95</f>
        <v>-57.614999999999995</v>
      </c>
    </row>
    <row r="83" spans="1:9" s="2" customFormat="1" ht="27" customHeight="1">
      <c r="A83" s="80"/>
      <c r="B83" s="53"/>
      <c r="C83" s="52" t="s">
        <v>71</v>
      </c>
      <c r="D83" s="172">
        <v>6236259.129</v>
      </c>
      <c r="E83" s="172">
        <v>0</v>
      </c>
      <c r="F83" s="172">
        <v>0</v>
      </c>
      <c r="G83" s="144"/>
      <c r="H83" s="144">
        <f t="shared" si="4"/>
        <v>0</v>
      </c>
      <c r="I83" s="108">
        <f>G83-95</f>
        <v>-95</v>
      </c>
    </row>
    <row r="84" spans="1:10" s="2" customFormat="1" ht="21" customHeight="1">
      <c r="A84" s="80"/>
      <c r="B84" s="53"/>
      <c r="C84" s="153" t="s">
        <v>97</v>
      </c>
      <c r="D84" s="175">
        <v>5774806.046</v>
      </c>
      <c r="E84" s="175">
        <v>76177.997</v>
      </c>
      <c r="F84" s="175">
        <v>20294.417</v>
      </c>
      <c r="G84" s="154">
        <f t="shared" si="3"/>
        <v>26.64078579015408</v>
      </c>
      <c r="H84" s="154">
        <f t="shared" si="4"/>
        <v>0.3514302790144305</v>
      </c>
      <c r="I84" s="155">
        <f>G84-95</f>
        <v>-68.35921420984592</v>
      </c>
      <c r="J84" s="95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6">
        <f>D86+D87+D88</f>
        <v>6743397.069</v>
      </c>
      <c r="E85" s="106">
        <f>E86+E87+E88</f>
        <v>990949.759</v>
      </c>
      <c r="F85" s="106">
        <f>F86+F87+F88</f>
        <v>790176.497</v>
      </c>
      <c r="G85" s="145">
        <f t="shared" si="3"/>
        <v>79.73930966968427</v>
      </c>
      <c r="H85" s="145">
        <f t="shared" si="4"/>
        <v>11.71778094801079</v>
      </c>
      <c r="I85" s="107" t="s">
        <v>67</v>
      </c>
    </row>
    <row r="86" spans="1:9" s="7" customFormat="1" ht="16.5" customHeight="1">
      <c r="A86" s="77"/>
      <c r="B86" s="78"/>
      <c r="C86" s="79" t="s">
        <v>35</v>
      </c>
      <c r="D86" s="172">
        <v>6083753.75</v>
      </c>
      <c r="E86" s="172">
        <v>933152.265</v>
      </c>
      <c r="F86" s="172">
        <v>790176.497</v>
      </c>
      <c r="G86" s="144">
        <f>F86/E86*100</f>
        <v>84.67819525680517</v>
      </c>
      <c r="H86" s="144">
        <f t="shared" si="4"/>
        <v>12.988305073984954</v>
      </c>
      <c r="I86" s="108">
        <f>G86-95</f>
        <v>-10.321804743194832</v>
      </c>
    </row>
    <row r="87" spans="1:9" s="2" customFormat="1" ht="16.5" customHeight="1">
      <c r="A87" s="80"/>
      <c r="B87" s="81"/>
      <c r="C87" s="58" t="s">
        <v>36</v>
      </c>
      <c r="D87" s="172">
        <v>249189.119</v>
      </c>
      <c r="E87" s="172">
        <v>51794.894</v>
      </c>
      <c r="F87" s="172">
        <v>0</v>
      </c>
      <c r="G87" s="144">
        <f>F87/E87*100</f>
        <v>0</v>
      </c>
      <c r="H87" s="144">
        <f t="shared" si="4"/>
        <v>0</v>
      </c>
      <c r="I87" s="108">
        <f>G87-95</f>
        <v>-95</v>
      </c>
    </row>
    <row r="88" spans="1:9" s="2" customFormat="1" ht="27" customHeight="1">
      <c r="A88" s="82"/>
      <c r="B88" s="83"/>
      <c r="C88" s="58" t="s">
        <v>71</v>
      </c>
      <c r="D88" s="172">
        <v>410454.2</v>
      </c>
      <c r="E88" s="172">
        <v>6002.6</v>
      </c>
      <c r="F88" s="172">
        <v>0</v>
      </c>
      <c r="G88" s="144">
        <f>F88/E88*100</f>
        <v>0</v>
      </c>
      <c r="H88" s="144">
        <f t="shared" si="4"/>
        <v>0</v>
      </c>
      <c r="I88" s="108">
        <f>G88-95</f>
        <v>-95</v>
      </c>
    </row>
    <row r="89" spans="1:9" s="2" customFormat="1" ht="28.5" customHeight="1">
      <c r="A89" s="68" t="s">
        <v>108</v>
      </c>
      <c r="B89" s="69" t="s">
        <v>110</v>
      </c>
      <c r="C89" s="118" t="s">
        <v>109</v>
      </c>
      <c r="D89" s="106">
        <f>D90+D91</f>
        <v>105162.5</v>
      </c>
      <c r="E89" s="106">
        <f>E90+E91</f>
        <v>11092.741</v>
      </c>
      <c r="F89" s="106">
        <f>F90+F91</f>
        <v>10185.287</v>
      </c>
      <c r="G89" s="145">
        <f>G90</f>
        <v>91.81938891388522</v>
      </c>
      <c r="H89" s="145">
        <f>H90</f>
        <v>9.68804793950491</v>
      </c>
      <c r="I89" s="106" t="s">
        <v>67</v>
      </c>
    </row>
    <row r="90" spans="1:9" s="2" customFormat="1" ht="16.5" customHeight="1">
      <c r="A90" s="56"/>
      <c r="B90" s="167"/>
      <c r="C90" s="58" t="s">
        <v>35</v>
      </c>
      <c r="D90" s="172">
        <v>105132.5</v>
      </c>
      <c r="E90" s="172">
        <v>11092.741</v>
      </c>
      <c r="F90" s="172">
        <v>10185.287</v>
      </c>
      <c r="G90" s="144">
        <f t="shared" si="3"/>
        <v>91.81938891388522</v>
      </c>
      <c r="H90" s="144">
        <f aca="true" t="shared" si="5" ref="H90:H111">F90/D90*100</f>
        <v>9.68804793950491</v>
      </c>
      <c r="I90" s="108">
        <f>G90-95</f>
        <v>-3.18061108611478</v>
      </c>
    </row>
    <row r="91" spans="1:9" s="2" customFormat="1" ht="16.5" customHeight="1">
      <c r="A91" s="100"/>
      <c r="B91" s="168"/>
      <c r="C91" s="58" t="s">
        <v>36</v>
      </c>
      <c r="D91" s="172">
        <v>30</v>
      </c>
      <c r="E91" s="172">
        <v>0</v>
      </c>
      <c r="F91" s="172">
        <v>0</v>
      </c>
      <c r="G91" s="144"/>
      <c r="H91" s="144">
        <f>F91/D91*100</f>
        <v>0</v>
      </c>
      <c r="I91" s="108">
        <f>G91-95</f>
        <v>-95</v>
      </c>
    </row>
    <row r="92" spans="1:9" s="2" customFormat="1" ht="42" customHeight="1">
      <c r="A92" s="165" t="s">
        <v>21</v>
      </c>
      <c r="B92" s="166" t="s">
        <v>116</v>
      </c>
      <c r="C92" s="30" t="s">
        <v>49</v>
      </c>
      <c r="D92" s="106">
        <f>D93</f>
        <v>69909.4</v>
      </c>
      <c r="E92" s="106">
        <f>E93</f>
        <v>8442.833</v>
      </c>
      <c r="F92" s="106">
        <f>F93</f>
        <v>7603.149</v>
      </c>
      <c r="G92" s="145">
        <f t="shared" si="3"/>
        <v>90.05447579029456</v>
      </c>
      <c r="H92" s="145">
        <f t="shared" si="5"/>
        <v>10.875717714642095</v>
      </c>
      <c r="I92" s="107" t="s">
        <v>67</v>
      </c>
    </row>
    <row r="93" spans="1:9" s="7" customFormat="1" ht="18" customHeight="1">
      <c r="A93" s="56"/>
      <c r="B93" s="84"/>
      <c r="C93" s="52" t="s">
        <v>35</v>
      </c>
      <c r="D93" s="172">
        <v>69909.4</v>
      </c>
      <c r="E93" s="172">
        <v>8442.833</v>
      </c>
      <c r="F93" s="172">
        <v>7603.149</v>
      </c>
      <c r="G93" s="144">
        <f>F93/E93*100</f>
        <v>90.05447579029456</v>
      </c>
      <c r="H93" s="144">
        <f t="shared" si="5"/>
        <v>10.875717714642095</v>
      </c>
      <c r="I93" s="108">
        <f>G93-95</f>
        <v>-4.9455242097054395</v>
      </c>
    </row>
    <row r="94" spans="1:9" s="28" customFormat="1" ht="27" customHeight="1" hidden="1">
      <c r="A94" s="139"/>
      <c r="B94" s="141"/>
      <c r="C94" s="52" t="s">
        <v>71</v>
      </c>
      <c r="D94" s="162">
        <v>0</v>
      </c>
      <c r="E94" s="162">
        <v>0</v>
      </c>
      <c r="F94" s="162">
        <v>0</v>
      </c>
      <c r="G94" s="144" t="e">
        <f t="shared" si="3"/>
        <v>#DIV/0!</v>
      </c>
      <c r="H94" s="144" t="e">
        <f t="shared" si="5"/>
        <v>#DIV/0!</v>
      </c>
      <c r="I94" s="108" t="e">
        <f>G94-95</f>
        <v>#DIV/0!</v>
      </c>
    </row>
    <row r="95" spans="1:9" s="2" customFormat="1" ht="41.25" customHeight="1">
      <c r="A95" s="68" t="s">
        <v>22</v>
      </c>
      <c r="B95" s="69" t="s">
        <v>95</v>
      </c>
      <c r="C95" s="30" t="s">
        <v>50</v>
      </c>
      <c r="D95" s="106">
        <f>D96+D97</f>
        <v>503358.28299999994</v>
      </c>
      <c r="E95" s="106">
        <f>E96+E97</f>
        <v>38576.58</v>
      </c>
      <c r="F95" s="106">
        <f>F96+F97</f>
        <v>37724.085</v>
      </c>
      <c r="G95" s="179">
        <f t="shared" si="3"/>
        <v>97.79012291913901</v>
      </c>
      <c r="H95" s="145">
        <f t="shared" si="5"/>
        <v>7.494479831575554</v>
      </c>
      <c r="I95" s="107" t="s">
        <v>67</v>
      </c>
    </row>
    <row r="96" spans="1:9" s="7" customFormat="1" ht="16.5" customHeight="1">
      <c r="A96" s="56"/>
      <c r="B96" s="57"/>
      <c r="C96" s="58" t="s">
        <v>35</v>
      </c>
      <c r="D96" s="172">
        <v>301685.883</v>
      </c>
      <c r="E96" s="172">
        <v>38213.512</v>
      </c>
      <c r="F96" s="172">
        <v>37380.328</v>
      </c>
      <c r="G96" s="169">
        <f t="shared" si="3"/>
        <v>97.81966127583352</v>
      </c>
      <c r="H96" s="144">
        <f t="shared" si="5"/>
        <v>12.390479669875704</v>
      </c>
      <c r="I96" s="108">
        <f>G96-95</f>
        <v>2.819661275833525</v>
      </c>
    </row>
    <row r="97" spans="1:9" s="14" customFormat="1" ht="16.5" customHeight="1">
      <c r="A97" s="138"/>
      <c r="B97" s="142"/>
      <c r="C97" s="58" t="s">
        <v>36</v>
      </c>
      <c r="D97" s="172">
        <v>201672.4</v>
      </c>
      <c r="E97" s="172">
        <v>363.068</v>
      </c>
      <c r="F97" s="172">
        <v>343.757</v>
      </c>
      <c r="G97" s="144">
        <f>F97/E97*100</f>
        <v>94.68116165566781</v>
      </c>
      <c r="H97" s="169">
        <f t="shared" si="5"/>
        <v>0.17045317058754694</v>
      </c>
      <c r="I97" s="108">
        <f>G97-95</f>
        <v>-0.3188383443321925</v>
      </c>
    </row>
    <row r="98" spans="1:9" s="28" customFormat="1" ht="29.25" customHeight="1" hidden="1">
      <c r="A98" s="139"/>
      <c r="B98" s="141"/>
      <c r="C98" s="58" t="s">
        <v>71</v>
      </c>
      <c r="D98" s="162">
        <v>0</v>
      </c>
      <c r="E98" s="162">
        <v>0</v>
      </c>
      <c r="F98" s="162">
        <v>0</v>
      </c>
      <c r="G98" s="144" t="e">
        <f t="shared" si="3"/>
        <v>#DIV/0!</v>
      </c>
      <c r="H98" s="144" t="e">
        <f t="shared" si="5"/>
        <v>#DIV/0!</v>
      </c>
      <c r="I98" s="108" t="e">
        <f>G98-95</f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106">
        <f>D100+D101+D102</f>
        <v>194482.8</v>
      </c>
      <c r="E99" s="106">
        <f>E100+E101+E102</f>
        <v>18860.807</v>
      </c>
      <c r="F99" s="106">
        <f>F100+F101+F102</f>
        <v>17706.252</v>
      </c>
      <c r="G99" s="145">
        <f aca="true" t="shared" si="6" ref="G99:G126">F99/E99*100</f>
        <v>93.87854931127815</v>
      </c>
      <c r="H99" s="145">
        <f t="shared" si="5"/>
        <v>9.104276573558176</v>
      </c>
      <c r="I99" s="107" t="s">
        <v>67</v>
      </c>
    </row>
    <row r="100" spans="1:9" s="7" customFormat="1" ht="16.5" customHeight="1">
      <c r="A100" s="207"/>
      <c r="B100" s="208"/>
      <c r="C100" s="58" t="s">
        <v>35</v>
      </c>
      <c r="D100" s="172">
        <v>192575.3</v>
      </c>
      <c r="E100" s="172">
        <v>18860.807</v>
      </c>
      <c r="F100" s="172">
        <v>17706.252</v>
      </c>
      <c r="G100" s="144">
        <f>F100/E100*100</f>
        <v>93.87854931127815</v>
      </c>
      <c r="H100" s="144">
        <f t="shared" si="5"/>
        <v>9.194456402248887</v>
      </c>
      <c r="I100" s="108">
        <f>G100-95</f>
        <v>-1.1214506887218505</v>
      </c>
    </row>
    <row r="101" spans="1:9" s="7" customFormat="1" ht="16.5" customHeight="1">
      <c r="A101" s="63"/>
      <c r="B101" s="85"/>
      <c r="C101" s="52" t="s">
        <v>36</v>
      </c>
      <c r="D101" s="172">
        <v>450.7</v>
      </c>
      <c r="E101" s="172">
        <v>0</v>
      </c>
      <c r="F101" s="172">
        <v>0</v>
      </c>
      <c r="G101" s="144"/>
      <c r="H101" s="144">
        <f t="shared" si="5"/>
        <v>0</v>
      </c>
      <c r="I101" s="108">
        <f>G101-95</f>
        <v>-95</v>
      </c>
    </row>
    <row r="102" spans="1:12" s="7" customFormat="1" ht="27" customHeight="1">
      <c r="A102" s="63"/>
      <c r="B102" s="85"/>
      <c r="C102" s="52" t="s">
        <v>71</v>
      </c>
      <c r="D102" s="172">
        <v>1456.8</v>
      </c>
      <c r="E102" s="172">
        <v>0</v>
      </c>
      <c r="F102" s="172">
        <v>0</v>
      </c>
      <c r="G102" s="144"/>
      <c r="H102" s="144">
        <f t="shared" si="5"/>
        <v>0</v>
      </c>
      <c r="I102" s="108">
        <f>G102-95</f>
        <v>-95</v>
      </c>
      <c r="L102" s="55"/>
    </row>
    <row r="103" spans="1:9" s="11" customFormat="1" ht="21" customHeight="1">
      <c r="A103" s="64"/>
      <c r="B103" s="65"/>
      <c r="C103" s="153" t="s">
        <v>97</v>
      </c>
      <c r="D103" s="175">
        <v>11709.7</v>
      </c>
      <c r="E103" s="175">
        <v>0</v>
      </c>
      <c r="F103" s="175">
        <v>0</v>
      </c>
      <c r="G103" s="170"/>
      <c r="H103" s="170">
        <f t="shared" si="5"/>
        <v>0</v>
      </c>
      <c r="I103" s="171">
        <f>G103-95</f>
        <v>-95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106">
        <f>D105+D106+D107</f>
        <v>669894.514</v>
      </c>
      <c r="E104" s="106">
        <f>E105+E106+E107</f>
        <v>77447.28</v>
      </c>
      <c r="F104" s="106">
        <f>F105+F106+F107</f>
        <v>75468.087</v>
      </c>
      <c r="G104" s="145">
        <f t="shared" si="6"/>
        <v>97.44446415677865</v>
      </c>
      <c r="H104" s="145">
        <f t="shared" si="5"/>
        <v>11.265667268921685</v>
      </c>
      <c r="I104" s="107" t="s">
        <v>67</v>
      </c>
    </row>
    <row r="105" spans="1:9" s="7" customFormat="1" ht="17.25" customHeight="1">
      <c r="A105" s="198"/>
      <c r="B105" s="194"/>
      <c r="C105" s="58" t="s">
        <v>35</v>
      </c>
      <c r="D105" s="172">
        <v>669894.514</v>
      </c>
      <c r="E105" s="172">
        <v>77447.28</v>
      </c>
      <c r="F105" s="172">
        <v>75468.087</v>
      </c>
      <c r="G105" s="169">
        <f t="shared" si="6"/>
        <v>97.44446415677865</v>
      </c>
      <c r="H105" s="144">
        <f t="shared" si="5"/>
        <v>11.265667268921685</v>
      </c>
      <c r="I105" s="108">
        <f>G105-95</f>
        <v>2.4444641567786505</v>
      </c>
    </row>
    <row r="106" spans="1:9" s="28" customFormat="1" ht="16.5" customHeight="1" hidden="1">
      <c r="A106" s="199"/>
      <c r="B106" s="200"/>
      <c r="C106" s="58" t="s">
        <v>36</v>
      </c>
      <c r="D106" s="162">
        <v>0</v>
      </c>
      <c r="E106" s="162">
        <v>0</v>
      </c>
      <c r="F106" s="162">
        <v>0</v>
      </c>
      <c r="G106" s="144" t="e">
        <f t="shared" si="6"/>
        <v>#DIV/0!</v>
      </c>
      <c r="H106" s="144" t="e">
        <f t="shared" si="5"/>
        <v>#DIV/0!</v>
      </c>
      <c r="I106" s="108" t="e">
        <f>G106-95</f>
        <v>#DIV/0!</v>
      </c>
    </row>
    <row r="107" spans="1:9" s="2" customFormat="1" ht="27.75" customHeight="1" hidden="1">
      <c r="A107" s="201"/>
      <c r="B107" s="202"/>
      <c r="C107" s="58" t="s">
        <v>71</v>
      </c>
      <c r="D107" s="162">
        <v>0</v>
      </c>
      <c r="E107" s="162">
        <v>0</v>
      </c>
      <c r="F107" s="162">
        <v>0</v>
      </c>
      <c r="G107" s="144" t="e">
        <f t="shared" si="6"/>
        <v>#DIV/0!</v>
      </c>
      <c r="H107" s="144" t="e">
        <f t="shared" si="5"/>
        <v>#DIV/0!</v>
      </c>
      <c r="I107" s="108" t="e">
        <f>G107-95</f>
        <v>#DIV/0!</v>
      </c>
    </row>
    <row r="108" spans="1:9" s="2" customFormat="1" ht="41.25" customHeight="1">
      <c r="A108" s="68" t="s">
        <v>26</v>
      </c>
      <c r="B108" s="69" t="s">
        <v>77</v>
      </c>
      <c r="C108" s="30" t="s">
        <v>53</v>
      </c>
      <c r="D108" s="106">
        <f>D109+D110+D111</f>
        <v>930237.6579999999</v>
      </c>
      <c r="E108" s="106">
        <f>E109+E110+E111</f>
        <v>145698.422</v>
      </c>
      <c r="F108" s="106">
        <f>F109+F110+F111</f>
        <v>145179.525</v>
      </c>
      <c r="G108" s="145">
        <f>F108/E108*100</f>
        <v>99.64385544271715</v>
      </c>
      <c r="H108" s="145">
        <f t="shared" si="5"/>
        <v>15.606713376034923</v>
      </c>
      <c r="I108" s="107" t="s">
        <v>67</v>
      </c>
    </row>
    <row r="109" spans="1:9" s="7" customFormat="1" ht="16.5" customHeight="1">
      <c r="A109" s="56"/>
      <c r="B109" s="57"/>
      <c r="C109" s="58" t="s">
        <v>35</v>
      </c>
      <c r="D109" s="172">
        <v>921797.7</v>
      </c>
      <c r="E109" s="172">
        <v>145698.422</v>
      </c>
      <c r="F109" s="172">
        <v>145179.525</v>
      </c>
      <c r="G109" s="144">
        <f>F109/E109*100</f>
        <v>99.64385544271715</v>
      </c>
      <c r="H109" s="144">
        <f t="shared" si="5"/>
        <v>15.749608075611384</v>
      </c>
      <c r="I109" s="108">
        <f>G109-95</f>
        <v>4.643855442717154</v>
      </c>
    </row>
    <row r="110" spans="1:9" s="9" customFormat="1" ht="17.25" customHeight="1" hidden="1">
      <c r="A110" s="61"/>
      <c r="B110" s="62"/>
      <c r="C110" s="58" t="s">
        <v>36</v>
      </c>
      <c r="D110" s="172"/>
      <c r="E110" s="172"/>
      <c r="F110" s="172"/>
      <c r="G110" s="144" t="e">
        <f>F110/E110*100</f>
        <v>#DIV/0!</v>
      </c>
      <c r="H110" s="144" t="e">
        <f t="shared" si="5"/>
        <v>#DIV/0!</v>
      </c>
      <c r="I110" s="108" t="e">
        <f>G110-95</f>
        <v>#DIV/0!</v>
      </c>
    </row>
    <row r="111" spans="1:9" s="2" customFormat="1" ht="27" customHeight="1">
      <c r="A111" s="187"/>
      <c r="B111" s="188"/>
      <c r="C111" s="58" t="s">
        <v>71</v>
      </c>
      <c r="D111" s="172">
        <v>8439.958</v>
      </c>
      <c r="E111" s="172">
        <v>0</v>
      </c>
      <c r="F111" s="172">
        <v>0</v>
      </c>
      <c r="G111" s="144"/>
      <c r="H111" s="144">
        <f t="shared" si="5"/>
        <v>0</v>
      </c>
      <c r="I111" s="108">
        <f>G111-95</f>
        <v>-95</v>
      </c>
    </row>
    <row r="112" spans="1:12" s="2" customFormat="1" ht="21" customHeight="1">
      <c r="A112" s="189"/>
      <c r="B112" s="190"/>
      <c r="C112" s="156" t="s">
        <v>97</v>
      </c>
      <c r="D112" s="175">
        <v>9180.5</v>
      </c>
      <c r="E112" s="175">
        <v>0</v>
      </c>
      <c r="F112" s="175">
        <v>0</v>
      </c>
      <c r="G112" s="154"/>
      <c r="H112" s="170">
        <f>F112/D112*100</f>
        <v>0</v>
      </c>
      <c r="I112" s="155">
        <f>G112-95</f>
        <v>-95</v>
      </c>
      <c r="J112" s="95"/>
      <c r="K112" s="95"/>
      <c r="L112" s="95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106">
        <f>D114</f>
        <v>44237.8</v>
      </c>
      <c r="E113" s="106">
        <f>E114</f>
        <v>4901.4</v>
      </c>
      <c r="F113" s="106">
        <f>F114</f>
        <v>4196.654</v>
      </c>
      <c r="G113" s="145">
        <f t="shared" si="6"/>
        <v>85.62153670379892</v>
      </c>
      <c r="H113" s="145">
        <f aca="true" t="shared" si="7" ref="H113:H129">F113/D113*100</f>
        <v>9.486579350691038</v>
      </c>
      <c r="I113" s="107" t="s">
        <v>67</v>
      </c>
    </row>
    <row r="114" spans="1:9" s="7" customFormat="1" ht="18" customHeight="1">
      <c r="A114" s="113"/>
      <c r="B114" s="114"/>
      <c r="C114" s="58" t="s">
        <v>35</v>
      </c>
      <c r="D114" s="172">
        <v>44237.8</v>
      </c>
      <c r="E114" s="172">
        <v>4901.4</v>
      </c>
      <c r="F114" s="172">
        <v>4196.654</v>
      </c>
      <c r="G114" s="169">
        <f>F114/E114*100</f>
        <v>85.62153670379892</v>
      </c>
      <c r="H114" s="144">
        <f t="shared" si="7"/>
        <v>9.486579350691038</v>
      </c>
      <c r="I114" s="108">
        <f>G114-95</f>
        <v>-9.378463296201076</v>
      </c>
    </row>
    <row r="115" spans="1:9" s="11" customFormat="1" ht="28.5" customHeight="1" hidden="1">
      <c r="A115" s="143"/>
      <c r="B115" s="141"/>
      <c r="C115" s="58" t="s">
        <v>71</v>
      </c>
      <c r="D115" s="162">
        <v>0</v>
      </c>
      <c r="E115" s="162">
        <v>0</v>
      </c>
      <c r="F115" s="162">
        <v>0</v>
      </c>
      <c r="G115" s="144" t="e">
        <f t="shared" si="6"/>
        <v>#DIV/0!</v>
      </c>
      <c r="H115" s="144" t="e">
        <f t="shared" si="7"/>
        <v>#DIV/0!</v>
      </c>
      <c r="I115" s="108" t="e">
        <f>G115-95</f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106">
        <f>D117</f>
        <v>74928</v>
      </c>
      <c r="E116" s="106">
        <f>E117</f>
        <v>1533.756</v>
      </c>
      <c r="F116" s="106">
        <f>F117</f>
        <v>1241.854</v>
      </c>
      <c r="G116" s="145">
        <f t="shared" si="6"/>
        <v>80.9681592117651</v>
      </c>
      <c r="H116" s="145">
        <f t="shared" si="7"/>
        <v>1.6573964339098868</v>
      </c>
      <c r="I116" s="107" t="s">
        <v>67</v>
      </c>
    </row>
    <row r="117" spans="1:9" s="7" customFormat="1" ht="18" customHeight="1">
      <c r="A117" s="56"/>
      <c r="B117" s="57"/>
      <c r="C117" s="52" t="s">
        <v>35</v>
      </c>
      <c r="D117" s="172">
        <v>74928</v>
      </c>
      <c r="E117" s="172">
        <v>1533.756</v>
      </c>
      <c r="F117" s="172">
        <v>1241.854</v>
      </c>
      <c r="G117" s="144">
        <f>F117/E117*100</f>
        <v>80.9681592117651</v>
      </c>
      <c r="H117" s="144">
        <f t="shared" si="7"/>
        <v>1.6573964339098868</v>
      </c>
      <c r="I117" s="108">
        <f>G117-95</f>
        <v>-14.031840788234902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106">
        <f>D119+D120</f>
        <v>204142.4</v>
      </c>
      <c r="E118" s="106">
        <f>E119+E120</f>
        <v>13910.8</v>
      </c>
      <c r="F118" s="106">
        <f>F119+F120</f>
        <v>11493.709</v>
      </c>
      <c r="G118" s="145">
        <f t="shared" si="6"/>
        <v>82.62435661500417</v>
      </c>
      <c r="H118" s="145">
        <f t="shared" si="7"/>
        <v>5.63024094945489</v>
      </c>
      <c r="I118" s="107" t="s">
        <v>67</v>
      </c>
    </row>
    <row r="119" spans="1:9" s="7" customFormat="1" ht="18" customHeight="1">
      <c r="A119" s="63"/>
      <c r="B119" s="75"/>
      <c r="C119" s="52" t="s">
        <v>35</v>
      </c>
      <c r="D119" s="172">
        <v>204142.4</v>
      </c>
      <c r="E119" s="172">
        <v>13910.8</v>
      </c>
      <c r="F119" s="172">
        <v>11493.709</v>
      </c>
      <c r="G119" s="144">
        <f t="shared" si="6"/>
        <v>82.62435661500417</v>
      </c>
      <c r="H119" s="144">
        <f t="shared" si="7"/>
        <v>5.63024094945489</v>
      </c>
      <c r="I119" s="108">
        <f>G119-95</f>
        <v>-12.375643384995826</v>
      </c>
    </row>
    <row r="120" spans="1:9" s="123" customFormat="1" ht="27" customHeight="1" hidden="1">
      <c r="A120" s="64"/>
      <c r="B120" s="142"/>
      <c r="C120" s="52" t="s">
        <v>71</v>
      </c>
      <c r="D120" s="162">
        <v>0</v>
      </c>
      <c r="E120" s="162">
        <v>0</v>
      </c>
      <c r="F120" s="162">
        <v>0</v>
      </c>
      <c r="G120" s="144" t="e">
        <f t="shared" si="6"/>
        <v>#DIV/0!</v>
      </c>
      <c r="H120" s="144" t="e">
        <f t="shared" si="7"/>
        <v>#DIV/0!</v>
      </c>
      <c r="I120" s="108" t="e">
        <f>G120-95</f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106">
        <f>D122+D123+D124</f>
        <v>3805892.399</v>
      </c>
      <c r="E121" s="106">
        <f>E122+E123+E124</f>
        <v>68482.947</v>
      </c>
      <c r="F121" s="106">
        <f>F122+F123+F124</f>
        <v>66646.404</v>
      </c>
      <c r="G121" s="145">
        <f t="shared" si="6"/>
        <v>97.31824770917056</v>
      </c>
      <c r="H121" s="145">
        <f t="shared" si="7"/>
        <v>1.7511373684004141</v>
      </c>
      <c r="I121" s="107" t="s">
        <v>67</v>
      </c>
    </row>
    <row r="122" spans="1:9" s="7" customFormat="1" ht="17.25" customHeight="1">
      <c r="A122" s="86"/>
      <c r="B122" s="87"/>
      <c r="C122" s="58" t="s">
        <v>35</v>
      </c>
      <c r="D122" s="172">
        <v>850505.837</v>
      </c>
      <c r="E122" s="172">
        <v>68298.147</v>
      </c>
      <c r="F122" s="172">
        <v>66511.58</v>
      </c>
      <c r="G122" s="169">
        <f t="shared" si="6"/>
        <v>97.38416475632934</v>
      </c>
      <c r="H122" s="144">
        <f t="shared" si="7"/>
        <v>7.820237922717513</v>
      </c>
      <c r="I122" s="108">
        <f>G122-95</f>
        <v>2.3841647563293407</v>
      </c>
    </row>
    <row r="123" spans="1:9" s="2" customFormat="1" ht="17.25" customHeight="1">
      <c r="A123" s="80"/>
      <c r="B123" s="81"/>
      <c r="C123" s="58" t="s">
        <v>36</v>
      </c>
      <c r="D123" s="172">
        <v>386661.343</v>
      </c>
      <c r="E123" s="172">
        <v>184.8</v>
      </c>
      <c r="F123" s="172">
        <v>134.824</v>
      </c>
      <c r="G123" s="144">
        <f t="shared" si="6"/>
        <v>72.95670995670996</v>
      </c>
      <c r="H123" s="144">
        <f t="shared" si="7"/>
        <v>0.03486875593870785</v>
      </c>
      <c r="I123" s="108">
        <f>G123-95</f>
        <v>-22.043290043290042</v>
      </c>
    </row>
    <row r="124" spans="1:9" s="2" customFormat="1" ht="27" customHeight="1">
      <c r="A124" s="80"/>
      <c r="B124" s="81"/>
      <c r="C124" s="58" t="s">
        <v>71</v>
      </c>
      <c r="D124" s="172">
        <v>2568725.219</v>
      </c>
      <c r="E124" s="172">
        <v>0</v>
      </c>
      <c r="F124" s="172">
        <v>0</v>
      </c>
      <c r="G124" s="144"/>
      <c r="H124" s="144">
        <f t="shared" si="7"/>
        <v>0</v>
      </c>
      <c r="I124" s="108">
        <f>G124-95</f>
        <v>-95</v>
      </c>
    </row>
    <row r="125" spans="1:10" s="2" customFormat="1" ht="21" customHeight="1">
      <c r="A125" s="88"/>
      <c r="B125" s="89"/>
      <c r="C125" s="156" t="s">
        <v>97</v>
      </c>
      <c r="D125" s="175">
        <v>3377892.51</v>
      </c>
      <c r="E125" s="175">
        <v>40000</v>
      </c>
      <c r="F125" s="175">
        <v>39944.406</v>
      </c>
      <c r="G125" s="154">
        <f>F125/E125*100</f>
        <v>99.86101500000001</v>
      </c>
      <c r="H125" s="154">
        <f t="shared" si="7"/>
        <v>1.1825244847711276</v>
      </c>
      <c r="I125" s="155">
        <f>G125-95</f>
        <v>4.861015000000009</v>
      </c>
      <c r="J125" s="95"/>
    </row>
    <row r="126" spans="1:9" s="2" customFormat="1" ht="41.25" customHeight="1">
      <c r="A126" s="68" t="s">
        <v>34</v>
      </c>
      <c r="B126" s="69" t="s">
        <v>79</v>
      </c>
      <c r="C126" s="30" t="s">
        <v>56</v>
      </c>
      <c r="D126" s="106">
        <f>D127+D128</f>
        <v>392586.402</v>
      </c>
      <c r="E126" s="106">
        <f>E127+E128</f>
        <v>12608.904</v>
      </c>
      <c r="F126" s="106">
        <f>F127+F128</f>
        <v>10225.259</v>
      </c>
      <c r="G126" s="145">
        <f t="shared" si="6"/>
        <v>81.09554169022145</v>
      </c>
      <c r="H126" s="145">
        <f t="shared" si="7"/>
        <v>2.604588174197638</v>
      </c>
      <c r="I126" s="107" t="s">
        <v>67</v>
      </c>
    </row>
    <row r="127" spans="1:9" s="7" customFormat="1" ht="18" customHeight="1">
      <c r="A127" s="207"/>
      <c r="B127" s="211"/>
      <c r="C127" s="58" t="s">
        <v>35</v>
      </c>
      <c r="D127" s="172">
        <v>107586.402</v>
      </c>
      <c r="E127" s="172">
        <v>12608.904</v>
      </c>
      <c r="F127" s="172">
        <v>10225.259</v>
      </c>
      <c r="G127" s="144">
        <f>F127/E127*100</f>
        <v>81.09554169022145</v>
      </c>
      <c r="H127" s="144">
        <f t="shared" si="7"/>
        <v>9.504229911880499</v>
      </c>
      <c r="I127" s="108">
        <f>G127-95</f>
        <v>-13.904458309778548</v>
      </c>
    </row>
    <row r="128" spans="1:9" s="7" customFormat="1" ht="27.75" customHeight="1">
      <c r="A128" s="63"/>
      <c r="B128" s="120"/>
      <c r="C128" s="58" t="s">
        <v>71</v>
      </c>
      <c r="D128" s="172">
        <v>285000</v>
      </c>
      <c r="E128" s="172">
        <v>0</v>
      </c>
      <c r="F128" s="172">
        <v>0</v>
      </c>
      <c r="G128" s="144"/>
      <c r="H128" s="144">
        <f t="shared" si="7"/>
        <v>0</v>
      </c>
      <c r="I128" s="112">
        <f>G128-95</f>
        <v>-95</v>
      </c>
    </row>
    <row r="129" spans="1:9" s="7" customFormat="1" ht="21" customHeight="1">
      <c r="A129" s="100"/>
      <c r="B129" s="101"/>
      <c r="C129" s="156" t="s">
        <v>97</v>
      </c>
      <c r="D129" s="175">
        <v>300000</v>
      </c>
      <c r="E129" s="175">
        <v>0</v>
      </c>
      <c r="F129" s="175">
        <v>0</v>
      </c>
      <c r="G129" s="154"/>
      <c r="H129" s="154">
        <f t="shared" si="7"/>
        <v>0</v>
      </c>
      <c r="I129" s="155">
        <f>G129-95</f>
        <v>-95</v>
      </c>
    </row>
    <row r="130" spans="1:9" s="102" customFormat="1" ht="18" customHeight="1">
      <c r="A130" s="192" t="s">
        <v>72</v>
      </c>
      <c r="B130" s="193"/>
      <c r="C130" s="194"/>
      <c r="D130" s="174">
        <v>4208.975</v>
      </c>
      <c r="E130" s="174" t="s">
        <v>67</v>
      </c>
      <c r="F130" s="174" t="s">
        <v>67</v>
      </c>
      <c r="G130" s="144"/>
      <c r="H130" s="144"/>
      <c r="I130" s="112">
        <f>G130-95</f>
        <v>-95</v>
      </c>
    </row>
    <row r="131" spans="1:9" s="102" customFormat="1" ht="27.75" customHeight="1" hidden="1">
      <c r="A131" s="192" t="s">
        <v>107</v>
      </c>
      <c r="B131" s="193"/>
      <c r="C131" s="194"/>
      <c r="D131" s="164">
        <v>349.35</v>
      </c>
      <c r="E131" s="164">
        <v>0</v>
      </c>
      <c r="F131" s="164">
        <v>0</v>
      </c>
      <c r="G131" s="144"/>
      <c r="H131" s="144">
        <f>F131/D131*100</f>
        <v>0</v>
      </c>
      <c r="I131" s="112">
        <f>G131-95</f>
        <v>-95</v>
      </c>
    </row>
    <row r="132" spans="1:11" s="1" customFormat="1" ht="26.25" customHeight="1">
      <c r="A132" s="212" t="s">
        <v>65</v>
      </c>
      <c r="B132" s="213"/>
      <c r="C132" s="214"/>
      <c r="D132" s="106">
        <f>D134+D135+D136</f>
        <v>49311575.71699999</v>
      </c>
      <c r="E132" s="106">
        <f>E134+E135+E136</f>
        <v>4661941.499</v>
      </c>
      <c r="F132" s="106">
        <f>F134+F135+F136</f>
        <v>4194528.616</v>
      </c>
      <c r="G132" s="145">
        <f>F132/E132*100</f>
        <v>89.97385782081862</v>
      </c>
      <c r="H132" s="145">
        <f>F132/D132*100</f>
        <v>8.506174371860421</v>
      </c>
      <c r="I132" s="109">
        <f aca="true" t="shared" si="8" ref="I132:I142">G132-95</f>
        <v>-5.026142179181377</v>
      </c>
      <c r="J132" s="91"/>
      <c r="K132" s="91"/>
    </row>
    <row r="133" spans="1:9" s="1" customFormat="1" ht="15.75" customHeight="1">
      <c r="A133" s="203"/>
      <c r="B133" s="203"/>
      <c r="C133" s="30" t="s">
        <v>63</v>
      </c>
      <c r="D133" s="174"/>
      <c r="E133" s="174"/>
      <c r="F133" s="174"/>
      <c r="G133" s="147"/>
      <c r="H133" s="147"/>
      <c r="I133" s="108"/>
    </row>
    <row r="134" spans="1:9" s="1" customFormat="1" ht="20.25" customHeight="1">
      <c r="A134" s="203"/>
      <c r="B134" s="203"/>
      <c r="C134" s="30" t="s">
        <v>35</v>
      </c>
      <c r="D134" s="174">
        <f>D7+D11+D22+D27+D32+D35+D40+D44+D48+D52+D56+D60+D64+D68+D72+D77+D81+D90+D86+D93+D96+D100+D105+D109+D114+D117+D119+D122+D127</f>
        <v>24917987.759999998</v>
      </c>
      <c r="E134" s="174">
        <f>E7+E11+E22+E27+E32+E35+E40+E44+E48+E52+E56+E60+E64+E68+E72+E77+E81+E86+E90+E93+E96+E100+E105+E109+E114+E117+E119+E122+E127</f>
        <v>3047496.1589999995</v>
      </c>
      <c r="F134" s="174">
        <f>F7+F11+F22+F27+F32+F35+F40+F44+F48+F52+F56+F60+F64+F68+F72+F77+F81+F86+F90+F93+F96+F100+F105+F109+F114+F117+F119+F122+F127</f>
        <v>2640860.3350000004</v>
      </c>
      <c r="G134" s="147">
        <f>F134/E134*100</f>
        <v>86.6567239863747</v>
      </c>
      <c r="H134" s="147">
        <f>F134/D134*100</f>
        <v>10.59820865326567</v>
      </c>
      <c r="I134" s="110">
        <f>G134-95</f>
        <v>-8.3432760136253</v>
      </c>
    </row>
    <row r="135" spans="1:9" s="1" customFormat="1" ht="20.25" customHeight="1">
      <c r="A135" s="203"/>
      <c r="B135" s="203"/>
      <c r="C135" s="30" t="s">
        <v>36</v>
      </c>
      <c r="D135" s="174">
        <f>D25+D28+D36+D41+D45+D49+D53+D57+D61+D65+D69+D73+D82+D87+D97+D101+D123+D91</f>
        <v>11136171.726999998</v>
      </c>
      <c r="E135" s="174">
        <f>E25+E28+E36+E41+E45+E49+E53+E57+E61+E65+E69+E73+E82+E87+E97+E101+E123+E91</f>
        <v>1347068.6900000002</v>
      </c>
      <c r="F135" s="174">
        <f>F25+F28+F36+F41+F45+F49+F53+F57+F61+F65+F69+F73+F82+F87+F97+F101+F123+F91</f>
        <v>1292294.231</v>
      </c>
      <c r="G135" s="147">
        <f>F135/E135*100</f>
        <v>95.9338035686955</v>
      </c>
      <c r="H135" s="147">
        <f>F135/D135*100</f>
        <v>11.604474703517655</v>
      </c>
      <c r="I135" s="117">
        <f t="shared" si="8"/>
        <v>0.9338035686954953</v>
      </c>
    </row>
    <row r="136" spans="1:9" s="1" customFormat="1" ht="30" customHeight="1">
      <c r="A136" s="203"/>
      <c r="B136" s="203"/>
      <c r="C136" s="31" t="s">
        <v>71</v>
      </c>
      <c r="D136" s="174">
        <f>D8+D29+D33+D37+D42+D46+D50+D54+D58+D62+D66+D70+D74+D78+D83+D88+D102+D111+D120+D124+D128+D130</f>
        <v>13257416.229999999</v>
      </c>
      <c r="E136" s="174">
        <f>E8+E29+E33+E37+E42+E46+E50+E54+E58+E62+E66+E70+E74+E78+E83+E88+E102+E111+E120+E124+E128</f>
        <v>267376.64999999997</v>
      </c>
      <c r="F136" s="174">
        <f>F8+F29+F33+F37+F42+F46+F50+F54+F58+F62+F66+F70+F74+F78+F83+F88+F102+F111+F120+F124+F128</f>
        <v>261374.05</v>
      </c>
      <c r="G136" s="147">
        <f>F136/E136*100</f>
        <v>97.75500216641954</v>
      </c>
      <c r="H136" s="147">
        <f>F136/D136*100</f>
        <v>1.971530843306713</v>
      </c>
      <c r="I136" s="117">
        <f t="shared" si="8"/>
        <v>2.755002166419544</v>
      </c>
    </row>
    <row r="137" spans="1:13" s="1" customFormat="1" ht="26.25" customHeight="1">
      <c r="A137" s="186" t="s">
        <v>64</v>
      </c>
      <c r="B137" s="186"/>
      <c r="C137" s="186"/>
      <c r="D137" s="176">
        <f>D139+D140+D141</f>
        <v>49390222.25399999</v>
      </c>
      <c r="E137" s="176">
        <f>E139+E140+E141</f>
        <v>4668357.5940000005</v>
      </c>
      <c r="F137" s="176">
        <f>F139+F140+F141</f>
        <v>4194528.616</v>
      </c>
      <c r="G137" s="148">
        <f>F137/E137*100</f>
        <v>89.85019959462856</v>
      </c>
      <c r="H137" s="148">
        <f>F137/D137*100</f>
        <v>8.492629562241534</v>
      </c>
      <c r="I137" s="151">
        <f t="shared" si="8"/>
        <v>-5.149800405371437</v>
      </c>
      <c r="K137" s="161"/>
      <c r="L137" s="161"/>
      <c r="M137" s="161"/>
    </row>
    <row r="138" spans="1:9" s="1" customFormat="1" ht="15.75" customHeight="1">
      <c r="A138" s="191"/>
      <c r="B138" s="191"/>
      <c r="C138" s="49" t="s">
        <v>63</v>
      </c>
      <c r="D138" s="177"/>
      <c r="E138" s="177"/>
      <c r="F138" s="177"/>
      <c r="G138" s="148"/>
      <c r="H138" s="148"/>
      <c r="I138" s="152"/>
    </row>
    <row r="139" spans="1:13" s="1" customFormat="1" ht="30.75" customHeight="1">
      <c r="A139" s="191"/>
      <c r="B139" s="191"/>
      <c r="C139" s="32" t="s">
        <v>70</v>
      </c>
      <c r="D139" s="176">
        <f>D134+D17</f>
        <v>24996634.297</v>
      </c>
      <c r="E139" s="176">
        <f>E134+E17</f>
        <v>3053912.2539999997</v>
      </c>
      <c r="F139" s="176">
        <f>F134+F17</f>
        <v>2640860.3350000004</v>
      </c>
      <c r="G139" s="148">
        <f>F139/E139*100</f>
        <v>86.47466316496207</v>
      </c>
      <c r="H139" s="148">
        <f>F139/D139*100</f>
        <v>10.564863667733645</v>
      </c>
      <c r="I139" s="111">
        <f t="shared" si="8"/>
        <v>-8.525336835037933</v>
      </c>
      <c r="K139" s="161"/>
      <c r="L139" s="161"/>
      <c r="M139" s="161"/>
    </row>
    <row r="140" spans="1:13" s="1" customFormat="1" ht="20.25" customHeight="1">
      <c r="A140" s="191"/>
      <c r="B140" s="191"/>
      <c r="C140" s="32" t="s">
        <v>36</v>
      </c>
      <c r="D140" s="176">
        <f aca="true" t="shared" si="9" ref="D140:F141">D135</f>
        <v>11136171.726999998</v>
      </c>
      <c r="E140" s="176">
        <f t="shared" si="9"/>
        <v>1347068.6900000002</v>
      </c>
      <c r="F140" s="176">
        <f t="shared" si="9"/>
        <v>1292294.231</v>
      </c>
      <c r="G140" s="148">
        <f>F140/E140*100</f>
        <v>95.9338035686955</v>
      </c>
      <c r="H140" s="148">
        <f>F140/D140*100</f>
        <v>11.604474703517655</v>
      </c>
      <c r="I140" s="111">
        <f t="shared" si="8"/>
        <v>0.9338035686954953</v>
      </c>
      <c r="K140" s="161"/>
      <c r="L140" s="161"/>
      <c r="M140" s="161"/>
    </row>
    <row r="141" spans="1:13" s="1" customFormat="1" ht="31.5" customHeight="1">
      <c r="A141" s="191"/>
      <c r="B141" s="191"/>
      <c r="C141" s="33" t="s">
        <v>71</v>
      </c>
      <c r="D141" s="176">
        <f t="shared" si="9"/>
        <v>13257416.229999999</v>
      </c>
      <c r="E141" s="176">
        <f t="shared" si="9"/>
        <v>267376.64999999997</v>
      </c>
      <c r="F141" s="176">
        <f t="shared" si="9"/>
        <v>261374.05</v>
      </c>
      <c r="G141" s="148">
        <f>F141/E141*100</f>
        <v>97.75500216641954</v>
      </c>
      <c r="H141" s="148">
        <f>F141/D141*100</f>
        <v>1.971530843306713</v>
      </c>
      <c r="I141" s="111">
        <f t="shared" si="8"/>
        <v>2.755002166419544</v>
      </c>
      <c r="K141" s="161"/>
      <c r="L141" s="161"/>
      <c r="M141" s="161"/>
    </row>
    <row r="142" spans="1:13" s="2" customFormat="1" ht="21.75" customHeight="1">
      <c r="A142" s="191"/>
      <c r="B142" s="191"/>
      <c r="C142" s="158" t="s">
        <v>97</v>
      </c>
      <c r="D142" s="178">
        <f>D9+D30+D38+D75+D79+D84+D103+D112+D125+D129</f>
        <v>12423701.571999999</v>
      </c>
      <c r="E142" s="178">
        <f>E9+E30+E38+E75+E79+E84+E103+E112+E125+E129</f>
        <v>325203.538</v>
      </c>
      <c r="F142" s="178">
        <f>F9+F30+F38+F75+F79+F84+F103+F112+F125+F129</f>
        <v>192098.282</v>
      </c>
      <c r="G142" s="159">
        <f>F142/E142*100</f>
        <v>59.070169771646206</v>
      </c>
      <c r="H142" s="159">
        <f>F142/D142*100</f>
        <v>1.5462242141500149</v>
      </c>
      <c r="I142" s="160">
        <f t="shared" si="8"/>
        <v>-35.929830228353794</v>
      </c>
      <c r="K142" s="161"/>
      <c r="L142" s="161"/>
      <c r="M142" s="161"/>
    </row>
    <row r="143" spans="1:8" ht="12" customHeight="1">
      <c r="A143" s="47"/>
      <c r="B143" s="48" t="s">
        <v>100</v>
      </c>
      <c r="C143" s="48"/>
      <c r="D143" s="129"/>
      <c r="E143" s="19"/>
      <c r="F143" s="26"/>
      <c r="G143" s="19"/>
      <c r="H143" s="19"/>
    </row>
    <row r="144" spans="1:9" s="13" customFormat="1" ht="27.75" customHeight="1" hidden="1">
      <c r="A144" s="215" t="s">
        <v>89</v>
      </c>
      <c r="B144" s="216"/>
      <c r="C144" s="216"/>
      <c r="D144" s="216"/>
      <c r="E144" s="216"/>
      <c r="F144" s="216"/>
      <c r="G144" s="216"/>
      <c r="H144" s="216"/>
      <c r="I144" s="3"/>
    </row>
    <row r="145" spans="1:8" s="6" customFormat="1" ht="17.25" customHeight="1">
      <c r="A145" s="209" t="s">
        <v>124</v>
      </c>
      <c r="B145" s="210"/>
      <c r="C145" s="210"/>
      <c r="D145" s="210"/>
      <c r="E145" s="210"/>
      <c r="F145" s="210"/>
      <c r="G145" s="210"/>
      <c r="H145" s="210"/>
    </row>
    <row r="146" spans="1:9" s="4" customFormat="1" ht="12.75">
      <c r="A146" s="21"/>
      <c r="B146" s="22"/>
      <c r="C146" s="22"/>
      <c r="D146" s="130"/>
      <c r="E146" s="20"/>
      <c r="F146" s="27"/>
      <c r="G146" s="20"/>
      <c r="H146" s="20"/>
      <c r="I146" s="99"/>
    </row>
    <row r="147" spans="1:9" s="4" customFormat="1" ht="12.75" hidden="1">
      <c r="A147" s="21"/>
      <c r="B147" s="22"/>
      <c r="C147" s="22"/>
      <c r="D147" s="130"/>
      <c r="E147" s="20"/>
      <c r="F147" s="27"/>
      <c r="G147" s="20"/>
      <c r="H147" s="20"/>
      <c r="I147" s="99"/>
    </row>
    <row r="148" spans="1:9" s="4" customFormat="1" ht="12.75" hidden="1">
      <c r="A148" s="42"/>
      <c r="B148" s="43"/>
      <c r="C148" s="43"/>
      <c r="D148" s="131"/>
      <c r="E148" s="46"/>
      <c r="F148" s="45"/>
      <c r="G148" s="46"/>
      <c r="H148" s="46"/>
      <c r="I148" s="99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132"/>
      <c r="E149" s="44"/>
      <c r="F149" s="45"/>
      <c r="G149" s="46"/>
      <c r="H149" s="46"/>
      <c r="I149" s="99"/>
    </row>
    <row r="150" spans="1:9" s="4" customFormat="1" ht="15.75" hidden="1">
      <c r="A150" s="183" t="s">
        <v>64</v>
      </c>
      <c r="B150" s="184"/>
      <c r="C150" s="185"/>
      <c r="D150" s="133">
        <f>D152+D153+D154</f>
        <v>24525968.417999998</v>
      </c>
      <c r="E150" s="34">
        <f>E152+E153+E154</f>
        <v>21619356.084</v>
      </c>
      <c r="F150" s="10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99"/>
    </row>
    <row r="151" spans="1:9" s="4" customFormat="1" ht="13.5" hidden="1">
      <c r="A151" s="206"/>
      <c r="B151" s="206"/>
      <c r="C151" s="36" t="s">
        <v>63</v>
      </c>
      <c r="D151" s="134"/>
      <c r="E151" s="37"/>
      <c r="F151" s="104"/>
      <c r="G151" s="38"/>
      <c r="H151" s="38"/>
      <c r="I151" s="99"/>
    </row>
    <row r="152" spans="1:9" s="4" customFormat="1" ht="27" hidden="1">
      <c r="A152" s="206"/>
      <c r="B152" s="206"/>
      <c r="C152" s="39" t="s">
        <v>70</v>
      </c>
      <c r="D152" s="135">
        <v>14805057.912999997</v>
      </c>
      <c r="E152" s="40">
        <v>13268979.204</v>
      </c>
      <c r="F152" s="105">
        <v>12716245.471</v>
      </c>
      <c r="G152" s="35">
        <v>95.83439144411821</v>
      </c>
      <c r="H152" s="35">
        <v>85.89122410547374</v>
      </c>
      <c r="I152" s="99"/>
    </row>
    <row r="153" spans="1:9" s="4" customFormat="1" ht="13.5" hidden="1">
      <c r="A153" s="206"/>
      <c r="B153" s="206"/>
      <c r="C153" s="39" t="s">
        <v>36</v>
      </c>
      <c r="D153" s="135">
        <v>7926615.303999999</v>
      </c>
      <c r="E153" s="40">
        <v>7092166.329999999</v>
      </c>
      <c r="F153" s="105">
        <v>6886598.409</v>
      </c>
      <c r="G153" s="35">
        <v>97.10147913296332</v>
      </c>
      <c r="H153" s="35">
        <v>86.87943270723412</v>
      </c>
      <c r="I153" s="99"/>
    </row>
    <row r="154" spans="1:9" s="4" customFormat="1" ht="27" hidden="1">
      <c r="A154" s="206"/>
      <c r="B154" s="206"/>
      <c r="C154" s="41" t="s">
        <v>71</v>
      </c>
      <c r="D154" s="135">
        <v>1794295.2010000001</v>
      </c>
      <c r="E154" s="40">
        <v>1258210.55</v>
      </c>
      <c r="F154" s="105">
        <v>1239125.77</v>
      </c>
      <c r="G154" s="35">
        <v>98.4831807363243</v>
      </c>
      <c r="H154" s="35">
        <v>69.05919211673798</v>
      </c>
      <c r="I154" s="99"/>
    </row>
    <row r="155" spans="1:9" s="4" customFormat="1" ht="12.75" hidden="1">
      <c r="A155" s="21"/>
      <c r="B155" s="22"/>
      <c r="C155" s="22"/>
      <c r="D155" s="130"/>
      <c r="E155" s="20"/>
      <c r="F155" s="27"/>
      <c r="G155" s="20"/>
      <c r="H155" s="20"/>
      <c r="I155" s="99"/>
    </row>
    <row r="156" spans="1:9" s="4" customFormat="1" ht="12.75" hidden="1">
      <c r="A156" s="21"/>
      <c r="B156" s="22"/>
      <c r="C156" s="22"/>
      <c r="D156" s="130"/>
      <c r="E156" s="20"/>
      <c r="F156" s="27"/>
      <c r="G156" s="20"/>
      <c r="H156" s="20"/>
      <c r="I156" s="99"/>
    </row>
    <row r="157" spans="1:9" s="4" customFormat="1" ht="12.75" hidden="1">
      <c r="A157" s="21"/>
      <c r="B157" s="22"/>
      <c r="C157" s="22"/>
      <c r="D157" s="130"/>
      <c r="E157" s="20"/>
      <c r="F157" s="27"/>
      <c r="G157" s="20"/>
      <c r="H157" s="20"/>
      <c r="I157" s="99"/>
    </row>
    <row r="158" spans="1:9" s="4" customFormat="1" ht="12.75" hidden="1">
      <c r="A158" s="21"/>
      <c r="B158" s="22"/>
      <c r="C158" s="22"/>
      <c r="D158" s="130"/>
      <c r="E158" s="20"/>
      <c r="F158" s="27"/>
      <c r="G158" s="20"/>
      <c r="H158" s="20"/>
      <c r="I158" s="99"/>
    </row>
    <row r="159" spans="1:9" s="4" customFormat="1" ht="12.75">
      <c r="A159" s="21"/>
      <c r="B159" s="22"/>
      <c r="C159" s="22"/>
      <c r="D159" s="150"/>
      <c r="E159" s="150"/>
      <c r="F159" s="150"/>
      <c r="G159" s="20"/>
      <c r="H159" s="20"/>
      <c r="I159" s="99"/>
    </row>
    <row r="160" spans="1:9" s="4" customFormat="1" ht="12.75">
      <c r="A160" s="21"/>
      <c r="B160" s="22"/>
      <c r="C160" s="22"/>
      <c r="D160" s="130"/>
      <c r="E160" s="20"/>
      <c r="F160" s="27"/>
      <c r="G160" s="20"/>
      <c r="H160" s="20"/>
      <c r="I160" s="99"/>
    </row>
    <row r="161" spans="1:9" s="4" customFormat="1" ht="12.75">
      <c r="A161" s="21"/>
      <c r="B161" s="22"/>
      <c r="C161" s="22"/>
      <c r="D161" s="130"/>
      <c r="E161" s="20"/>
      <c r="F161" s="27"/>
      <c r="G161" s="20"/>
      <c r="H161" s="20"/>
      <c r="I161" s="99"/>
    </row>
    <row r="162" spans="1:9" s="4" customFormat="1" ht="12.75">
      <c r="A162" s="21"/>
      <c r="B162" s="22"/>
      <c r="C162" s="22"/>
      <c r="D162" s="130"/>
      <c r="E162" s="20"/>
      <c r="F162" s="27"/>
      <c r="G162" s="20"/>
      <c r="H162" s="20"/>
      <c r="I162" s="99"/>
    </row>
    <row r="163" spans="1:9" s="4" customFormat="1" ht="12.75">
      <c r="A163" s="21"/>
      <c r="B163" s="22"/>
      <c r="C163" s="22"/>
      <c r="D163" s="130"/>
      <c r="E163" s="20"/>
      <c r="F163" s="27"/>
      <c r="G163" s="20"/>
      <c r="H163" s="20"/>
      <c r="I163" s="99"/>
    </row>
    <row r="164" spans="1:9" s="4" customFormat="1" ht="12.75">
      <c r="A164" s="21"/>
      <c r="B164" s="22"/>
      <c r="C164" s="22"/>
      <c r="D164" s="130"/>
      <c r="E164" s="20"/>
      <c r="F164" s="27"/>
      <c r="G164" s="20"/>
      <c r="H164" s="20"/>
      <c r="I164" s="99"/>
    </row>
    <row r="165" spans="1:9" s="4" customFormat="1" ht="12.75">
      <c r="A165" s="21"/>
      <c r="B165" s="22"/>
      <c r="C165" s="22"/>
      <c r="D165" s="130"/>
      <c r="E165" s="20"/>
      <c r="F165" s="27"/>
      <c r="G165" s="20"/>
      <c r="H165" s="20"/>
      <c r="I165" s="99"/>
    </row>
    <row r="166" spans="1:9" s="4" customFormat="1" ht="12.75">
      <c r="A166" s="21"/>
      <c r="B166" s="22"/>
      <c r="C166" s="22"/>
      <c r="D166" s="130"/>
      <c r="E166" s="20"/>
      <c r="F166" s="27"/>
      <c r="G166" s="20"/>
      <c r="H166" s="20"/>
      <c r="I166" s="99"/>
    </row>
    <row r="167" spans="1:9" s="4" customFormat="1" ht="12.75">
      <c r="A167" s="21"/>
      <c r="B167" s="22"/>
      <c r="C167" s="22"/>
      <c r="D167" s="130"/>
      <c r="E167" s="20"/>
      <c r="F167" s="27"/>
      <c r="G167" s="20"/>
      <c r="H167" s="20"/>
      <c r="I167" s="99"/>
    </row>
    <row r="168" spans="1:9" s="4" customFormat="1" ht="12.75">
      <c r="A168" s="21"/>
      <c r="B168" s="22"/>
      <c r="C168" s="22"/>
      <c r="D168" s="130"/>
      <c r="E168" s="20"/>
      <c r="F168" s="27"/>
      <c r="G168" s="20"/>
      <c r="H168" s="20"/>
      <c r="I168" s="99"/>
    </row>
    <row r="169" spans="1:9" s="4" customFormat="1" ht="12.75">
      <c r="A169" s="21"/>
      <c r="B169" s="22"/>
      <c r="C169" s="22"/>
      <c r="D169" s="130"/>
      <c r="E169" s="20"/>
      <c r="F169" s="27"/>
      <c r="G169" s="20"/>
      <c r="H169" s="20"/>
      <c r="I169" s="99"/>
    </row>
    <row r="170" spans="1:9" s="4" customFormat="1" ht="12.75">
      <c r="A170" s="21"/>
      <c r="B170" s="22"/>
      <c r="C170" s="22"/>
      <c r="D170" s="130"/>
      <c r="E170" s="20"/>
      <c r="F170" s="27"/>
      <c r="G170" s="20"/>
      <c r="H170" s="20"/>
      <c r="I170" s="99"/>
    </row>
    <row r="171" spans="1:9" s="4" customFormat="1" ht="12.75">
      <c r="A171" s="21"/>
      <c r="B171" s="22"/>
      <c r="C171" s="22"/>
      <c r="D171" s="130"/>
      <c r="E171" s="20"/>
      <c r="F171" s="27"/>
      <c r="G171" s="20"/>
      <c r="H171" s="20"/>
      <c r="I171" s="99"/>
    </row>
    <row r="172" spans="1:9" s="4" customFormat="1" ht="12.75">
      <c r="A172" s="21"/>
      <c r="B172" s="22"/>
      <c r="C172" s="22"/>
      <c r="D172" s="130"/>
      <c r="E172" s="20"/>
      <c r="F172" s="27"/>
      <c r="G172" s="20"/>
      <c r="H172" s="20"/>
      <c r="I172" s="99"/>
    </row>
    <row r="173" spans="1:9" s="4" customFormat="1" ht="12.75">
      <c r="A173" s="21"/>
      <c r="B173" s="22"/>
      <c r="C173" s="22"/>
      <c r="D173" s="130"/>
      <c r="E173" s="20"/>
      <c r="F173" s="27"/>
      <c r="G173" s="20"/>
      <c r="H173" s="20"/>
      <c r="I173" s="99"/>
    </row>
    <row r="174" spans="1:9" s="4" customFormat="1" ht="12.75">
      <c r="A174" s="21"/>
      <c r="B174" s="22"/>
      <c r="C174" s="22"/>
      <c r="D174" s="130"/>
      <c r="E174" s="20"/>
      <c r="F174" s="27"/>
      <c r="G174" s="20"/>
      <c r="H174" s="20"/>
      <c r="I174" s="99"/>
    </row>
    <row r="175" spans="1:9" s="4" customFormat="1" ht="12.75">
      <c r="A175" s="21"/>
      <c r="B175" s="22"/>
      <c r="C175" s="22"/>
      <c r="D175" s="130"/>
      <c r="E175" s="20"/>
      <c r="F175" s="27"/>
      <c r="G175" s="20"/>
      <c r="H175" s="20"/>
      <c r="I175" s="99"/>
    </row>
    <row r="176" spans="1:9" s="4" customFormat="1" ht="12.75">
      <c r="A176" s="21"/>
      <c r="B176" s="22"/>
      <c r="C176" s="22"/>
      <c r="D176" s="130"/>
      <c r="E176" s="20"/>
      <c r="F176" s="27"/>
      <c r="G176" s="20"/>
      <c r="H176" s="20"/>
      <c r="I176" s="99"/>
    </row>
    <row r="177" spans="1:9" s="4" customFormat="1" ht="12.75">
      <c r="A177" s="21"/>
      <c r="B177" s="22"/>
      <c r="C177" s="22"/>
      <c r="D177" s="130"/>
      <c r="E177" s="20"/>
      <c r="F177" s="27"/>
      <c r="G177" s="20"/>
      <c r="H177" s="20"/>
      <c r="I177" s="99"/>
    </row>
    <row r="178" spans="1:9" s="4" customFormat="1" ht="12.75">
      <c r="A178" s="21"/>
      <c r="B178" s="22"/>
      <c r="C178" s="22"/>
      <c r="D178" s="130"/>
      <c r="E178" s="20"/>
      <c r="F178" s="27"/>
      <c r="G178" s="20"/>
      <c r="H178" s="20"/>
      <c r="I178" s="99"/>
    </row>
    <row r="179" spans="1:9" s="4" customFormat="1" ht="12.75">
      <c r="A179" s="21"/>
      <c r="B179" s="22"/>
      <c r="C179" s="22"/>
      <c r="D179" s="130"/>
      <c r="E179" s="20"/>
      <c r="F179" s="27"/>
      <c r="G179" s="20"/>
      <c r="H179" s="20"/>
      <c r="I179" s="99"/>
    </row>
    <row r="180" spans="1:9" s="4" customFormat="1" ht="12.75">
      <c r="A180" s="21"/>
      <c r="B180" s="22"/>
      <c r="C180" s="22"/>
      <c r="D180" s="130"/>
      <c r="E180" s="20"/>
      <c r="F180" s="27"/>
      <c r="G180" s="20"/>
      <c r="H180" s="20"/>
      <c r="I180" s="99"/>
    </row>
    <row r="181" spans="1:9" s="4" customFormat="1" ht="12.75">
      <c r="A181" s="21"/>
      <c r="B181" s="22"/>
      <c r="C181" s="22"/>
      <c r="D181" s="130"/>
      <c r="E181" s="20"/>
      <c r="F181" s="27"/>
      <c r="G181" s="20"/>
      <c r="H181" s="20"/>
      <c r="I181" s="99"/>
    </row>
    <row r="182" spans="1:9" s="4" customFormat="1" ht="12.75">
      <c r="A182" s="21"/>
      <c r="B182" s="22"/>
      <c r="C182" s="22"/>
      <c r="D182" s="130"/>
      <c r="E182" s="20"/>
      <c r="F182" s="27"/>
      <c r="G182" s="20"/>
      <c r="H182" s="20"/>
      <c r="I182" s="99"/>
    </row>
    <row r="183" spans="1:9" s="4" customFormat="1" ht="12.75">
      <c r="A183" s="21"/>
      <c r="B183" s="22"/>
      <c r="C183" s="22"/>
      <c r="D183" s="130"/>
      <c r="E183" s="20"/>
      <c r="F183" s="27"/>
      <c r="G183" s="20"/>
      <c r="H183" s="20"/>
      <c r="I183" s="99"/>
    </row>
    <row r="184" spans="1:9" s="4" customFormat="1" ht="12.75">
      <c r="A184" s="21"/>
      <c r="B184" s="22"/>
      <c r="C184" s="22"/>
      <c r="D184" s="130"/>
      <c r="E184" s="20"/>
      <c r="F184" s="27"/>
      <c r="G184" s="20"/>
      <c r="H184" s="20"/>
      <c r="I184" s="99"/>
    </row>
    <row r="185" spans="1:9" s="4" customFormat="1" ht="12.75">
      <c r="A185" s="21"/>
      <c r="B185" s="22"/>
      <c r="C185" s="22"/>
      <c r="D185" s="130"/>
      <c r="E185" s="20"/>
      <c r="F185" s="27"/>
      <c r="G185" s="20"/>
      <c r="H185" s="20"/>
      <c r="I185" s="99"/>
    </row>
    <row r="186" spans="1:9" s="4" customFormat="1" ht="12.75">
      <c r="A186" s="21"/>
      <c r="B186" s="22"/>
      <c r="C186" s="22"/>
      <c r="D186" s="130"/>
      <c r="E186" s="20"/>
      <c r="F186" s="27"/>
      <c r="G186" s="20"/>
      <c r="H186" s="20"/>
      <c r="I186" s="99"/>
    </row>
    <row r="187" spans="1:9" s="4" customFormat="1" ht="12.75">
      <c r="A187" s="21"/>
      <c r="B187" s="22"/>
      <c r="C187" s="22"/>
      <c r="D187" s="130"/>
      <c r="E187" s="20"/>
      <c r="F187" s="27"/>
      <c r="G187" s="20"/>
      <c r="H187" s="20"/>
      <c r="I187" s="99"/>
    </row>
    <row r="188" spans="1:9" s="4" customFormat="1" ht="12.75">
      <c r="A188" s="21"/>
      <c r="B188" s="22"/>
      <c r="C188" s="22"/>
      <c r="D188" s="130"/>
      <c r="E188" s="20"/>
      <c r="F188" s="27"/>
      <c r="G188" s="20"/>
      <c r="H188" s="20"/>
      <c r="I188" s="99"/>
    </row>
    <row r="189" spans="1:9" s="4" customFormat="1" ht="12.75">
      <c r="A189" s="21"/>
      <c r="B189" s="22"/>
      <c r="C189" s="22"/>
      <c r="D189" s="130"/>
      <c r="E189" s="20"/>
      <c r="F189" s="27"/>
      <c r="G189" s="20"/>
      <c r="H189" s="20"/>
      <c r="I189" s="99"/>
    </row>
    <row r="190" spans="1:9" s="4" customFormat="1" ht="12.75">
      <c r="A190" s="21"/>
      <c r="B190" s="22"/>
      <c r="C190" s="22"/>
      <c r="D190" s="130"/>
      <c r="E190" s="20"/>
      <c r="F190" s="27"/>
      <c r="G190" s="20"/>
      <c r="H190" s="20"/>
      <c r="I190" s="99"/>
    </row>
    <row r="191" spans="1:9" s="4" customFormat="1" ht="12.75">
      <c r="A191" s="21"/>
      <c r="B191" s="22"/>
      <c r="C191" s="22"/>
      <c r="D191" s="130"/>
      <c r="E191" s="20"/>
      <c r="F191" s="27"/>
      <c r="G191" s="20"/>
      <c r="H191" s="20"/>
      <c r="I191" s="99"/>
    </row>
    <row r="192" spans="1:9" s="4" customFormat="1" ht="12.75">
      <c r="A192" s="21"/>
      <c r="B192" s="22"/>
      <c r="C192" s="22"/>
      <c r="D192" s="130"/>
      <c r="E192" s="20"/>
      <c r="F192" s="27"/>
      <c r="G192" s="20"/>
      <c r="H192" s="20"/>
      <c r="I192" s="99"/>
    </row>
    <row r="193" spans="1:9" s="4" customFormat="1" ht="12.75">
      <c r="A193" s="21"/>
      <c r="B193" s="22"/>
      <c r="C193" s="22"/>
      <c r="D193" s="130"/>
      <c r="E193" s="20"/>
      <c r="F193" s="27"/>
      <c r="G193" s="20"/>
      <c r="H193" s="20"/>
      <c r="I193" s="99"/>
    </row>
    <row r="194" spans="1:9" s="4" customFormat="1" ht="12.75">
      <c r="A194" s="21"/>
      <c r="B194" s="22"/>
      <c r="C194" s="22"/>
      <c r="D194" s="130"/>
      <c r="E194" s="20"/>
      <c r="F194" s="27"/>
      <c r="G194" s="20"/>
      <c r="H194" s="20"/>
      <c r="I194" s="99"/>
    </row>
    <row r="195" spans="1:9" s="4" customFormat="1" ht="12.75">
      <c r="A195" s="21"/>
      <c r="B195" s="22"/>
      <c r="C195" s="22"/>
      <c r="D195" s="130"/>
      <c r="E195" s="20"/>
      <c r="F195" s="27"/>
      <c r="G195" s="20"/>
      <c r="H195" s="20"/>
      <c r="I195" s="99"/>
    </row>
    <row r="196" spans="1:9" s="4" customFormat="1" ht="12.75">
      <c r="A196" s="21"/>
      <c r="B196" s="22"/>
      <c r="C196" s="22"/>
      <c r="D196" s="130"/>
      <c r="E196" s="20"/>
      <c r="F196" s="27"/>
      <c r="G196" s="20"/>
      <c r="H196" s="20"/>
      <c r="I196" s="99"/>
    </row>
    <row r="197" spans="1:9" s="4" customFormat="1" ht="12.75">
      <c r="A197" s="21"/>
      <c r="B197" s="22"/>
      <c r="C197" s="22"/>
      <c r="D197" s="130"/>
      <c r="E197" s="20"/>
      <c r="F197" s="27"/>
      <c r="G197" s="20"/>
      <c r="H197" s="20"/>
      <c r="I197" s="99"/>
    </row>
    <row r="198" spans="1:9" s="4" customFormat="1" ht="12.75">
      <c r="A198" s="21"/>
      <c r="B198" s="22"/>
      <c r="C198" s="22"/>
      <c r="D198" s="130"/>
      <c r="E198" s="20"/>
      <c r="F198" s="27"/>
      <c r="G198" s="20"/>
      <c r="H198" s="20"/>
      <c r="I198" s="99"/>
    </row>
    <row r="199" spans="1:9" s="4" customFormat="1" ht="12.75">
      <c r="A199" s="21"/>
      <c r="B199" s="22"/>
      <c r="C199" s="22"/>
      <c r="D199" s="130"/>
      <c r="E199" s="20"/>
      <c r="F199" s="27"/>
      <c r="G199" s="20"/>
      <c r="H199" s="20"/>
      <c r="I199" s="99"/>
    </row>
    <row r="200" spans="1:9" s="4" customFormat="1" ht="12.75">
      <c r="A200" s="21"/>
      <c r="B200" s="22"/>
      <c r="C200" s="22"/>
      <c r="D200" s="130"/>
      <c r="E200" s="20"/>
      <c r="F200" s="27"/>
      <c r="G200" s="20"/>
      <c r="H200" s="20"/>
      <c r="I200" s="99"/>
    </row>
    <row r="201" spans="1:9" s="4" customFormat="1" ht="12.75">
      <c r="A201" s="21"/>
      <c r="B201" s="22"/>
      <c r="C201" s="22"/>
      <c r="D201" s="130"/>
      <c r="E201" s="20"/>
      <c r="F201" s="27"/>
      <c r="G201" s="20"/>
      <c r="H201" s="20"/>
      <c r="I201" s="99"/>
    </row>
    <row r="202" spans="4:8" ht="12.75">
      <c r="D202" s="130"/>
      <c r="E202" s="20"/>
      <c r="F202" s="27"/>
      <c r="G202" s="20"/>
      <c r="H202" s="20"/>
    </row>
    <row r="203" spans="1:8" ht="12.75">
      <c r="A203" s="23"/>
      <c r="B203" s="23"/>
      <c r="C203" s="23"/>
      <c r="D203" s="130"/>
      <c r="E203" s="20"/>
      <c r="F203" s="27"/>
      <c r="G203" s="20"/>
      <c r="H203" s="20"/>
    </row>
    <row r="204" spans="1:8" ht="12.75">
      <c r="A204" s="23"/>
      <c r="B204" s="23"/>
      <c r="C204" s="23"/>
      <c r="D204" s="130"/>
      <c r="E204" s="20"/>
      <c r="F204" s="27"/>
      <c r="G204" s="20"/>
      <c r="H204" s="20"/>
    </row>
    <row r="205" spans="1:8" ht="12.75">
      <c r="A205" s="23"/>
      <c r="B205" s="23"/>
      <c r="C205" s="23"/>
      <c r="D205" s="130"/>
      <c r="E205" s="20"/>
      <c r="F205" s="27"/>
      <c r="G205" s="20"/>
      <c r="H205" s="20"/>
    </row>
    <row r="206" spans="1:8" ht="12.75">
      <c r="A206" s="23"/>
      <c r="B206" s="23"/>
      <c r="C206" s="23"/>
      <c r="D206" s="130"/>
      <c r="E206" s="20"/>
      <c r="F206" s="27"/>
      <c r="G206" s="20"/>
      <c r="H206" s="20"/>
    </row>
    <row r="207" spans="1:8" ht="12.75">
      <c r="A207" s="23"/>
      <c r="B207" s="23"/>
      <c r="C207" s="23"/>
      <c r="D207" s="130"/>
      <c r="E207" s="20"/>
      <c r="F207" s="27"/>
      <c r="G207" s="20"/>
      <c r="H207" s="20"/>
    </row>
    <row r="208" spans="1:8" ht="12.75">
      <c r="A208" s="23"/>
      <c r="B208" s="23"/>
      <c r="C208" s="23"/>
      <c r="D208" s="130"/>
      <c r="E208" s="20"/>
      <c r="F208" s="27"/>
      <c r="G208" s="20"/>
      <c r="H208" s="20"/>
    </row>
  </sheetData>
  <sheetProtection password="CE2E" sheet="1" objects="1" scenarios="1"/>
  <autoFilter ref="A5:M5"/>
  <mergeCells count="22">
    <mergeCell ref="A151:B154"/>
    <mergeCell ref="A100:B100"/>
    <mergeCell ref="A145:H145"/>
    <mergeCell ref="A127:B127"/>
    <mergeCell ref="A132:C132"/>
    <mergeCell ref="A144:H144"/>
    <mergeCell ref="A72:B72"/>
    <mergeCell ref="A133:B136"/>
    <mergeCell ref="A131:C131"/>
    <mergeCell ref="A25:B25"/>
    <mergeCell ref="A77:B79"/>
    <mergeCell ref="A75:B75"/>
    <mergeCell ref="A3:I3"/>
    <mergeCell ref="A11:B11"/>
    <mergeCell ref="A150:C150"/>
    <mergeCell ref="A137:C137"/>
    <mergeCell ref="A111:B112"/>
    <mergeCell ref="A138:B142"/>
    <mergeCell ref="A130:C130"/>
    <mergeCell ref="A8:B9"/>
    <mergeCell ref="A105:B105"/>
    <mergeCell ref="A106:B107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2021-03-12T15:42:06Z</cp:lastPrinted>
  <dcterms:created xsi:type="dcterms:W3CDTF">2002-03-11T10:22:12Z</dcterms:created>
  <dcterms:modified xsi:type="dcterms:W3CDTF">2021-03-16T08:35:24Z</dcterms:modified>
  <cp:category/>
  <cp:version/>
  <cp:contentType/>
  <cp:contentStatus/>
</cp:coreProperties>
</file>