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80" windowHeight="11745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источникам'!$A$5:$I$5</definedName>
    <definedName name="_xlnm.Print_Titles" localSheetId="0">'По ГРБС и источникам'!$5:$5</definedName>
    <definedName name="_xlnm.Print_Area" localSheetId="0">'По ГРБС и источникам'!$A$1:$I$157</definedName>
  </definedNames>
  <calcPr fullCalcOnLoad="1"/>
</workbook>
</file>

<file path=xl/sharedStrings.xml><?xml version="1.0" encoding="utf-8"?>
<sst xmlns="http://schemas.openxmlformats.org/spreadsheetml/2006/main" count="233" uniqueCount="131">
  <si>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</si>
  <si>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</si>
  <si>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</si>
  <si>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</si>
  <si>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</si>
  <si>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</si>
  <si>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</si>
  <si>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</si>
  <si>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</si>
  <si>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</si>
  <si>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</si>
  <si>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</si>
  <si>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</si>
  <si>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</si>
  <si>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</si>
  <si>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</si>
  <si>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</si>
  <si>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</si>
  <si>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</si>
  <si>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</si>
  <si>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</si>
  <si>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</si>
  <si>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</si>
  <si>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</si>
  <si>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</si>
  <si>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</si>
  <si>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</si>
  <si>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</si>
  <si>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</si>
  <si>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</si>
  <si>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</si>
  <si>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</si>
  <si>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</si>
  <si>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</si>
  <si>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</si>
  <si>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</si>
  <si>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</si>
  <si>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</si>
  <si>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</si>
  <si>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</si>
  <si>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</si>
  <si>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</si>
  <si>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</si>
  <si>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</si>
  <si>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</si>
  <si>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</si>
  <si>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</si>
  <si>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</si>
  <si>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</si>
  <si>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</si>
  <si>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</si>
  <si>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</si>
  <si>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</si>
  <si>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</si>
  <si>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</si>
  <si>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</si>
  <si>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</si>
  <si>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</si>
  <si>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</si>
  <si>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</si>
  <si>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</si>
  <si>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</si>
  <si>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</si>
  <si>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</si>
  <si>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</si>
  <si>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</si>
  <si>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</si>
  <si>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</si>
  <si>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</si>
  <si>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</si>
  <si>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</si>
  <si>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</si>
  <si>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</si>
  <si>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</si>
  <si>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</si>
  <si>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Департамент образования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</si>
  <si>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</si>
  <si>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</si>
  <si>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</si>
  <si>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</si>
  <si>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</si>
  <si>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</si>
  <si>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</si>
  <si>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</si>
  <si>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</si>
  <si>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</si>
  <si>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</si>
  <si>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</si>
  <si>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</si>
  <si>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</si>
  <si>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</si>
  <si>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</si>
  <si>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</si>
  <si>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</si>
  <si>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</si>
  <si>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</si>
  <si>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справочно: бюджетные инвестиции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</si>
  <si>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</si>
  <si>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</si>
  <si>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</si>
  <si>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</si>
  <si>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</si>
  <si>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</si>
  <si>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</si>
  <si>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</si>
  <si>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Обеспечение деятельности (оказание услуг, выполнение работ) муницип.учреждений (организаций)- МКУ ЦБ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</si>
  <si>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</si>
  <si>
    <t>950</t>
  </si>
  <si>
    <t>Итого по КВСР 950 в т.ч.:</t>
  </si>
  <si>
    <t>Контрольный департамент администрации г.Перми</t>
  </si>
  <si>
    <t>Отклонение от установ-ленного уровня выполнения плана (95%)*</t>
  </si>
  <si>
    <t>Департамент дорог                        и благоустройства администрации г.Перми</t>
  </si>
  <si>
    <t>Департамент транспорта администрации г.Перми</t>
  </si>
  <si>
    <t>% выпол-нения годовых  ассигно-ваний</t>
  </si>
  <si>
    <t>Мероприятия, связанные с профилактикой распространения коронавирусной инфекции</t>
  </si>
  <si>
    <t>Управление по экологии и природопользованию администрации г. Перми</t>
  </si>
  <si>
    <t>Департамент градостроительства и архитектуры администрации города Перми</t>
  </si>
  <si>
    <t xml:space="preserve">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</si>
  <si>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Департамент экономики и промышленной политики администрации г.Перми</t>
  </si>
  <si>
    <t xml:space="preserve">Всего расходов без учета зарезервированных средств (без учета средств на строительство трамвайных путей между станциями Пермь II и Пермь I) </t>
  </si>
  <si>
    <t xml:space="preserve">ВСЕГО РАСХОДОВ (без учета средств на строительство трамвайных путей между станциями Пермь II и Пермь I) </t>
  </si>
  <si>
    <t xml:space="preserve">расходы, переданные из краевого бюджета на выполнение полномочий городского округа (без учета средств на строительство трамвайных путей между станциями Пермь II и Пермь I) </t>
  </si>
  <si>
    <t xml:space="preserve">справочно: бюджетные инвестиции (без учета средств на строительство трамвайных путей между станциями Пермь II и Пермь I) </t>
  </si>
  <si>
    <t>Итого по КВСР 944 (без учета средств на строительство трамвайных путей между станциями Пермь II и Пермь I) в т.ч.:</t>
  </si>
  <si>
    <t xml:space="preserve">расходы, переданные из краевого бюджета на выполнение полномочий городского округа (без учета средств на строительство трамв.путей между станц.ПермьII и ПермьI) </t>
  </si>
  <si>
    <t>Ассигнования 2023 года</t>
  </si>
  <si>
    <t>Оперативный анализ исполнения бюджета города Перми по расходам на 1 апреля 2023 года</t>
  </si>
  <si>
    <t>Кассовый расход на 01.04.2023</t>
  </si>
  <si>
    <t>Кассовый план 1 квартала 2023 года</t>
  </si>
  <si>
    <t>% выпол-нения кассового плана 1 квартала 2023 года</t>
  </si>
  <si>
    <t xml:space="preserve"> *   расчётный уровень установлен исходя из 95,0 % исполнения кассового плана по расходам за 1 квартал 2023 года.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</si>
</sst>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  <numFmt numFmtId="207" formatCode="_-* #,##0.000_р_._-;\-* #,##0.000_р_._-;_-* &quot;-&quot;??_р_._-;_-@_-"/>
    <numFmt numFmtId="208" formatCode="_-* #,##0.0000_р_._-;\-* #,##0.0000_р_._-;_-* &quot;-&quot;??_р_._-;_-@_-"/>
    <numFmt numFmtId="209" formatCode="[$-FC19]d\ mmmm\ yyyy\ &quot;г.&quot;"/>
  </numFmts>
  <fonts count="8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0"/>
      <color indexed="36"/>
      <name val="Arial"/>
      <family val="2"/>
    </font>
    <font>
      <sz val="10"/>
      <color indexed="36"/>
      <name val="Times New Roman"/>
      <family val="1"/>
    </font>
    <font>
      <b/>
      <i/>
      <sz val="11"/>
      <color indexed="10"/>
      <name val="Times New Roman"/>
      <family val="1"/>
    </font>
    <font>
      <b/>
      <sz val="10"/>
      <color indexed="36"/>
      <name val="Times New Roman"/>
      <family val="1"/>
    </font>
    <font>
      <b/>
      <sz val="11"/>
      <color indexed="60"/>
      <name val="Times New Roman"/>
      <family val="1"/>
    </font>
    <font>
      <i/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b/>
      <i/>
      <sz val="11"/>
      <color indexed="60"/>
      <name val="Times New Roman"/>
      <family val="1"/>
    </font>
    <font>
      <sz val="11"/>
      <color indexed="6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sz val="10"/>
      <color rgb="FF7030A0"/>
      <name val="Arial"/>
      <family val="2"/>
    </font>
    <font>
      <sz val="10"/>
      <color rgb="FF7030A0"/>
      <name val="Times New Roman"/>
      <family val="1"/>
    </font>
    <font>
      <b/>
      <i/>
      <sz val="11"/>
      <color rgb="FFFF0000"/>
      <name val="Times New Roman"/>
      <family val="1"/>
    </font>
    <font>
      <b/>
      <sz val="10"/>
      <color rgb="FF7030A0"/>
      <name val="Times New Roman"/>
      <family val="1"/>
    </font>
    <font>
      <b/>
      <sz val="11"/>
      <color rgb="FFC00000"/>
      <name val="Times New Roman"/>
      <family val="1"/>
    </font>
    <font>
      <i/>
      <sz val="10"/>
      <color rgb="FFC00000"/>
      <name val="Times New Roman"/>
      <family val="1"/>
    </font>
    <font>
      <b/>
      <sz val="10"/>
      <color rgb="FFC00000"/>
      <name val="Times New Roman"/>
      <family val="1"/>
    </font>
    <font>
      <b/>
      <i/>
      <sz val="11"/>
      <color rgb="FFC00000"/>
      <name val="Times New Roman"/>
      <family val="1"/>
    </font>
    <font>
      <sz val="11"/>
      <color rgb="FFC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0" fillId="34" borderId="13" xfId="0" applyNumberFormat="1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0" fillId="33" borderId="1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3" fillId="0" borderId="14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0" fontId="18" fillId="33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49" fontId="20" fillId="33" borderId="10" xfId="0" applyNumberFormat="1" applyFont="1" applyFill="1" applyBorder="1" applyAlignment="1">
      <alignment horizontal="center" vertical="center" wrapText="1"/>
    </xf>
    <xf numFmtId="174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3" fillId="33" borderId="10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33" borderId="0" xfId="0" applyFont="1" applyFill="1" applyAlignment="1">
      <alignment/>
    </xf>
    <xf numFmtId="179" fontId="20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49" fontId="8" fillId="35" borderId="10" xfId="0" applyNumberFormat="1" applyFont="1" applyFill="1" applyBorder="1" applyAlignment="1">
      <alignment horizontal="left" vertical="center" wrapText="1"/>
    </xf>
    <xf numFmtId="179" fontId="8" fillId="35" borderId="10" xfId="0" applyNumberFormat="1" applyFont="1" applyFill="1" applyBorder="1" applyAlignment="1">
      <alignment vertical="center"/>
    </xf>
    <xf numFmtId="49" fontId="8" fillId="35" borderId="14" xfId="0" applyNumberFormat="1" applyFont="1" applyFill="1" applyBorder="1" applyAlignment="1">
      <alignment horizontal="left" vertical="center" wrapText="1"/>
    </xf>
    <xf numFmtId="49" fontId="8" fillId="35" borderId="16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4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3" fillId="33" borderId="11" xfId="0" applyNumberFormat="1" applyFont="1" applyFill="1" applyBorder="1" applyAlignment="1">
      <alignment horizontal="left"/>
    </xf>
    <xf numFmtId="179" fontId="0" fillId="33" borderId="0" xfId="0" applyNumberFormat="1" applyFont="1" applyFill="1" applyBorder="1" applyAlignment="1" applyProtection="1">
      <alignment/>
      <protection/>
    </xf>
    <xf numFmtId="179" fontId="70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33" borderId="10" xfId="0" applyNumberFormat="1" applyFont="1" applyFill="1" applyBorder="1" applyAlignment="1">
      <alignment horizontal="center" vertical="center"/>
    </xf>
    <xf numFmtId="179" fontId="4" fillId="33" borderId="10" xfId="0" applyNumberFormat="1" applyFont="1" applyFill="1" applyBorder="1" applyAlignment="1">
      <alignment horizontal="center" vertical="center"/>
    </xf>
    <xf numFmtId="179" fontId="24" fillId="33" borderId="10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3" borderId="10" xfId="0" applyNumberFormat="1" applyFont="1" applyFill="1" applyBorder="1" applyAlignment="1">
      <alignment vertical="center"/>
    </xf>
    <xf numFmtId="179" fontId="70" fillId="33" borderId="10" xfId="0" applyNumberFormat="1" applyFont="1" applyFill="1" applyBorder="1" applyAlignment="1">
      <alignment vertical="center"/>
    </xf>
    <xf numFmtId="0" fontId="7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179" fontId="70" fillId="35" borderId="10" xfId="0" applyNumberFormat="1" applyFont="1" applyFill="1" applyBorder="1" applyAlignment="1" applyProtection="1">
      <alignment horizontal="center" vertical="center" wrapText="1"/>
      <protection/>
    </xf>
    <xf numFmtId="179" fontId="70" fillId="35" borderId="10" xfId="0" applyNumberFormat="1" applyFont="1" applyFill="1" applyBorder="1" applyAlignment="1">
      <alignment vertical="center"/>
    </xf>
    <xf numFmtId="49" fontId="72" fillId="0" borderId="10" xfId="0" applyNumberFormat="1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179" fontId="24" fillId="35" borderId="17" xfId="0" applyNumberFormat="1" applyFont="1" applyFill="1" applyBorder="1" applyAlignment="1" applyProtection="1">
      <alignment horizontal="center" vertical="center" wrapText="1"/>
      <protection/>
    </xf>
    <xf numFmtId="179" fontId="24" fillId="35" borderId="17" xfId="0" applyNumberFormat="1" applyFont="1" applyFill="1" applyBorder="1" applyAlignment="1">
      <alignment horizontal="center" vertical="center"/>
    </xf>
    <xf numFmtId="49" fontId="7" fillId="35" borderId="17" xfId="0" applyNumberFormat="1" applyFont="1" applyFill="1" applyBorder="1" applyAlignment="1">
      <alignment horizontal="left" vertical="center" wrapText="1"/>
    </xf>
    <xf numFmtId="178" fontId="73" fillId="35" borderId="17" xfId="0" applyNumberFormat="1" applyFont="1" applyFill="1" applyBorder="1" applyAlignment="1" applyProtection="1">
      <alignment horizontal="center" vertical="center" wrapText="1"/>
      <protection/>
    </xf>
    <xf numFmtId="179" fontId="3" fillId="0" borderId="15" xfId="0" applyNumberFormat="1" applyFont="1" applyFill="1" applyBorder="1" applyAlignment="1" applyProtection="1">
      <alignment horizontal="center" vertical="center" wrapText="1"/>
      <protection/>
    </xf>
    <xf numFmtId="179" fontId="3" fillId="33" borderId="15" xfId="0" applyNumberFormat="1" applyFont="1" applyFill="1" applyBorder="1" applyAlignment="1">
      <alignment vertical="center"/>
    </xf>
    <xf numFmtId="179" fontId="24" fillId="35" borderId="10" xfId="0" applyNumberFormat="1" applyFont="1" applyFill="1" applyBorder="1" applyAlignment="1" applyProtection="1">
      <alignment horizontal="center" vertical="center" wrapText="1"/>
      <protection/>
    </xf>
    <xf numFmtId="179" fontId="24" fillId="35" borderId="10" xfId="0" applyNumberFormat="1" applyFont="1" applyFill="1" applyBorder="1" applyAlignment="1">
      <alignment horizontal="center" vertical="center"/>
    </xf>
    <xf numFmtId="179" fontId="24" fillId="0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left" vertical="center" wrapText="1"/>
    </xf>
    <xf numFmtId="49" fontId="74" fillId="0" borderId="15" xfId="0" applyNumberFormat="1" applyFont="1" applyFill="1" applyBorder="1" applyAlignment="1">
      <alignment horizontal="left" vertical="center" wrapText="1"/>
    </xf>
    <xf numFmtId="179" fontId="74" fillId="0" borderId="15" xfId="0" applyNumberFormat="1" applyFont="1" applyFill="1" applyBorder="1" applyAlignment="1" applyProtection="1">
      <alignment horizontal="center" vertical="center" wrapText="1"/>
      <protection/>
    </xf>
    <xf numFmtId="179" fontId="74" fillId="0" borderId="15" xfId="0" applyNumberFormat="1" applyFont="1" applyFill="1" applyBorder="1" applyAlignment="1">
      <alignment horizontal="center" vertical="center"/>
    </xf>
    <xf numFmtId="179" fontId="24" fillId="0" borderId="20" xfId="0" applyNumberFormat="1" applyFont="1" applyFill="1" applyBorder="1" applyAlignment="1" applyProtection="1">
      <alignment horizontal="center" vertical="center" wrapText="1"/>
      <protection/>
    </xf>
    <xf numFmtId="179" fontId="24" fillId="33" borderId="21" xfId="0" applyNumberFormat="1" applyFont="1" applyFill="1" applyBorder="1" applyAlignment="1">
      <alignment horizontal="center" vertical="center"/>
    </xf>
    <xf numFmtId="179" fontId="23" fillId="35" borderId="17" xfId="0" applyNumberFormat="1" applyFont="1" applyFill="1" applyBorder="1" applyAlignment="1" applyProtection="1">
      <alignment horizontal="center" vertical="center" wrapText="1"/>
      <protection/>
    </xf>
    <xf numFmtId="179" fontId="23" fillId="35" borderId="17" xfId="0" applyNumberFormat="1" applyFont="1" applyFill="1" applyBorder="1" applyAlignment="1">
      <alignment horizontal="center" vertical="center"/>
    </xf>
    <xf numFmtId="179" fontId="23" fillId="0" borderId="20" xfId="0" applyNumberFormat="1" applyFont="1" applyFill="1" applyBorder="1" applyAlignment="1" applyProtection="1">
      <alignment horizontal="center" vertical="center" wrapText="1"/>
      <protection/>
    </xf>
    <xf numFmtId="179" fontId="23" fillId="33" borderId="21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179" fontId="73" fillId="35" borderId="17" xfId="0" applyNumberFormat="1" applyFont="1" applyFill="1" applyBorder="1" applyAlignment="1" applyProtection="1">
      <alignment horizontal="center" vertical="center" wrapText="1"/>
      <protection/>
    </xf>
    <xf numFmtId="49" fontId="8" fillId="36" borderId="14" xfId="0" applyNumberFormat="1" applyFont="1" applyFill="1" applyBorder="1" applyAlignment="1">
      <alignment horizontal="left" vertical="center" wrapText="1"/>
    </xf>
    <xf numFmtId="49" fontId="3" fillId="36" borderId="14" xfId="0" applyNumberFormat="1" applyFont="1" applyFill="1" applyBorder="1" applyAlignment="1">
      <alignment horizontal="left" vertical="center" wrapText="1"/>
    </xf>
    <xf numFmtId="179" fontId="20" fillId="0" borderId="10" xfId="0" applyNumberFormat="1" applyFont="1" applyFill="1" applyBorder="1" applyAlignment="1">
      <alignment horizontal="center" vertical="center" wrapText="1"/>
    </xf>
    <xf numFmtId="179" fontId="75" fillId="0" borderId="10" xfId="0" applyNumberFormat="1" applyFont="1" applyFill="1" applyBorder="1" applyAlignment="1" applyProtection="1">
      <alignment horizontal="center" vertical="center" wrapText="1"/>
      <protection/>
    </xf>
    <xf numFmtId="179" fontId="76" fillId="35" borderId="10" xfId="0" applyNumberFormat="1" applyFont="1" applyFill="1" applyBorder="1" applyAlignment="1" applyProtection="1">
      <alignment horizontal="center" vertical="center" wrapText="1"/>
      <protection/>
    </xf>
    <xf numFmtId="179" fontId="77" fillId="0" borderId="10" xfId="0" applyNumberFormat="1" applyFont="1" applyFill="1" applyBorder="1" applyAlignment="1" applyProtection="1">
      <alignment horizontal="center" vertical="center" wrapText="1"/>
      <protection/>
    </xf>
    <xf numFmtId="179" fontId="77" fillId="0" borderId="15" xfId="0" applyNumberFormat="1" applyFont="1" applyFill="1" applyBorder="1" applyAlignment="1" applyProtection="1">
      <alignment horizontal="center" vertical="center" wrapText="1"/>
      <protection/>
    </xf>
    <xf numFmtId="179" fontId="78" fillId="35" borderId="17" xfId="0" applyNumberFormat="1" applyFont="1" applyFill="1" applyBorder="1" applyAlignment="1" applyProtection="1">
      <alignment horizontal="center" vertical="center" wrapText="1"/>
      <protection/>
    </xf>
    <xf numFmtId="179" fontId="79" fillId="0" borderId="10" xfId="0" applyNumberFormat="1" applyFont="1" applyFill="1" applyBorder="1" applyAlignment="1" applyProtection="1">
      <alignment horizontal="center" vertical="center" wrapText="1"/>
      <protection/>
    </xf>
    <xf numFmtId="179" fontId="78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75" fillId="35" borderId="17" xfId="0" applyNumberFormat="1" applyFont="1" applyFill="1" applyBorder="1" applyAlignment="1" applyProtection="1">
      <alignment horizontal="center" vertical="center" wrapText="1"/>
      <protection/>
    </xf>
    <xf numFmtId="4" fontId="2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5" fillId="35" borderId="17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10" fillId="35" borderId="17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0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28125" style="15" customWidth="1"/>
    <col min="2" max="2" width="25.7109375" style="5" customWidth="1"/>
    <col min="3" max="3" width="47.140625" style="5" customWidth="1"/>
    <col min="4" max="4" width="14.28125" style="5" customWidth="1"/>
    <col min="5" max="5" width="13.28125" style="5" customWidth="1"/>
    <col min="6" max="6" width="13.28125" style="24" customWidth="1"/>
    <col min="7" max="8" width="9.00390625" style="5" customWidth="1"/>
    <col min="9" max="9" width="10.7109375" style="3" customWidth="1"/>
    <col min="11" max="13" width="21.28125" style="0" customWidth="1"/>
  </cols>
  <sheetData>
    <row r="1" ht="13.5" customHeight="1">
      <c r="I1" s="62" t="s">
        <v>97</v>
      </c>
    </row>
    <row r="2" ht="13.5" customHeight="1">
      <c r="I2" s="62" t="s">
        <v>98</v>
      </c>
    </row>
    <row r="3" spans="1:9" s="1" customFormat="1" ht="20.25" customHeight="1">
      <c r="A3" s="171" t="s">
        <v>126</v>
      </c>
      <c r="B3" s="171"/>
      <c r="C3" s="171"/>
      <c r="D3" s="171"/>
      <c r="E3" s="171"/>
      <c r="F3" s="171"/>
      <c r="G3" s="171"/>
      <c r="H3" s="171"/>
      <c r="I3" s="171"/>
    </row>
    <row r="4" spans="1:9" s="1" customFormat="1" ht="15" customHeight="1">
      <c r="A4" s="15"/>
      <c r="B4" s="80"/>
      <c r="C4" s="16"/>
      <c r="D4" s="17"/>
      <c r="E4" s="17"/>
      <c r="F4" s="25"/>
      <c r="G4" s="2"/>
      <c r="H4" s="2"/>
      <c r="I4" s="69" t="s">
        <v>58</v>
      </c>
    </row>
    <row r="5" spans="1:9" s="1" customFormat="1" ht="86.25" customHeight="1">
      <c r="A5" s="64" t="s">
        <v>0</v>
      </c>
      <c r="B5" s="64" t="s">
        <v>62</v>
      </c>
      <c r="C5" s="64" t="s">
        <v>69</v>
      </c>
      <c r="D5" s="84" t="s">
        <v>125</v>
      </c>
      <c r="E5" s="78" t="s">
        <v>128</v>
      </c>
      <c r="F5" s="139" t="s">
        <v>127</v>
      </c>
      <c r="G5" s="70" t="s">
        <v>129</v>
      </c>
      <c r="H5" s="65" t="s">
        <v>113</v>
      </c>
      <c r="I5" s="66" t="s">
        <v>110</v>
      </c>
    </row>
    <row r="6" spans="1:11" s="2" customFormat="1" ht="48" customHeight="1">
      <c r="A6" s="50" t="s">
        <v>59</v>
      </c>
      <c r="B6" s="30" t="s">
        <v>73</v>
      </c>
      <c r="C6" s="30" t="s">
        <v>37</v>
      </c>
      <c r="D6" s="76">
        <f>D7+D8</f>
        <v>204786.433</v>
      </c>
      <c r="E6" s="76">
        <f>E7+E8</f>
        <v>31102.868</v>
      </c>
      <c r="F6" s="76">
        <f>F7+F8</f>
        <v>29989.441</v>
      </c>
      <c r="G6" s="148">
        <f>F6/E6*100</f>
        <v>96.42017900085614</v>
      </c>
      <c r="H6" s="76">
        <f>F6/D6*100</f>
        <v>14.644251848461073</v>
      </c>
      <c r="I6" s="150">
        <f>G6-95</f>
        <v>1.4201790008561375</v>
      </c>
      <c r="J6" s="63"/>
      <c r="K6" s="63"/>
    </row>
    <row r="7" spans="1:9" s="7" customFormat="1" ht="18" customHeight="1">
      <c r="A7" s="152"/>
      <c r="B7" s="153"/>
      <c r="C7" s="54" t="s">
        <v>35</v>
      </c>
      <c r="D7" s="93">
        <v>204786.433</v>
      </c>
      <c r="E7" s="93">
        <v>31102.868</v>
      </c>
      <c r="F7" s="93">
        <v>29989.441</v>
      </c>
      <c r="G7" s="93">
        <f>F7/E7*100</f>
        <v>96.42017900085614</v>
      </c>
      <c r="H7" s="93">
        <f>F7/D7*100</f>
        <v>14.644251848461073</v>
      </c>
      <c r="I7" s="77">
        <f>G7-95</f>
        <v>1.4201790008561375</v>
      </c>
    </row>
    <row r="8" spans="1:9" s="12" customFormat="1" ht="27" customHeight="1" hidden="1">
      <c r="A8" s="154"/>
      <c r="B8" s="155"/>
      <c r="C8" s="54" t="s">
        <v>71</v>
      </c>
      <c r="D8" s="99">
        <v>0</v>
      </c>
      <c r="E8" s="99">
        <v>0</v>
      </c>
      <c r="F8" s="99">
        <v>0</v>
      </c>
      <c r="G8" s="93" t="e">
        <f>F8/E8*100</f>
        <v>#DIV/0!</v>
      </c>
      <c r="H8" s="93" t="e">
        <f aca="true" t="shared" si="0" ref="H8:H74">F8/D8*100</f>
        <v>#DIV/0!</v>
      </c>
      <c r="I8" s="77" t="e">
        <f>G8-95</f>
        <v>#DIV/0!</v>
      </c>
    </row>
    <row r="9" spans="1:9" s="107" customFormat="1" ht="21.75" customHeight="1" hidden="1">
      <c r="A9" s="156"/>
      <c r="B9" s="157"/>
      <c r="C9" s="86" t="s">
        <v>96</v>
      </c>
      <c r="D9" s="141">
        <v>0</v>
      </c>
      <c r="E9" s="141">
        <v>0</v>
      </c>
      <c r="F9" s="141">
        <v>0</v>
      </c>
      <c r="G9" s="96"/>
      <c r="H9" s="96" t="e">
        <f t="shared" si="0"/>
        <v>#DIV/0!</v>
      </c>
      <c r="I9" s="87">
        <f>G9-95</f>
        <v>-95</v>
      </c>
    </row>
    <row r="10" spans="1:13" s="1" customFormat="1" ht="30" customHeight="1">
      <c r="A10" s="50" t="s">
        <v>60</v>
      </c>
      <c r="B10" s="30" t="s">
        <v>74</v>
      </c>
      <c r="C10" s="30" t="s">
        <v>61</v>
      </c>
      <c r="D10" s="76">
        <f>D11+D18+D21</f>
        <v>319218.738</v>
      </c>
      <c r="E10" s="76">
        <f>E11+E18+E21</f>
        <v>50239.384</v>
      </c>
      <c r="F10" s="76">
        <f>F11+F18+F21</f>
        <v>49754.274</v>
      </c>
      <c r="G10" s="76">
        <f>F10/E10*100</f>
        <v>99.03440296959054</v>
      </c>
      <c r="H10" s="76">
        <f t="shared" si="0"/>
        <v>15.586263610878632</v>
      </c>
      <c r="I10" s="100">
        <f aca="true" t="shared" si="1" ref="I10:I74">G10-95</f>
        <v>4.034402969590545</v>
      </c>
      <c r="J10" s="63"/>
      <c r="K10" s="52"/>
      <c r="L10" s="52"/>
      <c r="M10" s="52"/>
    </row>
    <row r="11" spans="1:10" s="1" customFormat="1" ht="27.75" customHeight="1">
      <c r="A11" s="179"/>
      <c r="B11" s="180"/>
      <c r="C11" s="137" t="s">
        <v>66</v>
      </c>
      <c r="D11" s="103">
        <f>D12+D13+D14+D15+D16+D17</f>
        <v>295404.79000000004</v>
      </c>
      <c r="E11" s="103">
        <f>E12+E13+E14+E15+E16+E17</f>
        <v>50209.384</v>
      </c>
      <c r="F11" s="103">
        <f>F12+F13+F14+F15+F16+F17</f>
        <v>49724.274</v>
      </c>
      <c r="G11" s="103">
        <f>F11/E11*100</f>
        <v>99.03382602742148</v>
      </c>
      <c r="H11" s="103">
        <f t="shared" si="0"/>
        <v>16.832588936692595</v>
      </c>
      <c r="I11" s="104">
        <f t="shared" si="1"/>
        <v>4.033826027421483</v>
      </c>
      <c r="J11" s="67"/>
    </row>
    <row r="12" spans="1:9" s="1" customFormat="1" ht="18.75" customHeight="1" hidden="1">
      <c r="A12" s="181"/>
      <c r="B12" s="182"/>
      <c r="C12" s="138" t="s">
        <v>101</v>
      </c>
      <c r="D12" s="93">
        <f>137540.9+6756.5</f>
        <v>144297.4</v>
      </c>
      <c r="E12" s="93">
        <f>22630.629+765.206</f>
        <v>23395.835</v>
      </c>
      <c r="F12" s="93">
        <f>22531.884+551.242</f>
        <v>23083.125999999997</v>
      </c>
      <c r="G12" s="93">
        <f aca="true" t="shared" si="2" ref="G12:G74">F12/E12*100</f>
        <v>98.66339884855573</v>
      </c>
      <c r="H12" s="93">
        <f t="shared" si="0"/>
        <v>15.996910547244786</v>
      </c>
      <c r="I12" s="77">
        <f t="shared" si="1"/>
        <v>3.6633988485557296</v>
      </c>
    </row>
    <row r="13" spans="1:9" s="1" customFormat="1" ht="26.25" customHeight="1" hidden="1">
      <c r="A13" s="181"/>
      <c r="B13" s="182"/>
      <c r="C13" s="138" t="s">
        <v>105</v>
      </c>
      <c r="D13" s="93">
        <v>129556.5</v>
      </c>
      <c r="E13" s="93">
        <v>26029.996</v>
      </c>
      <c r="F13" s="93">
        <v>25857.595</v>
      </c>
      <c r="G13" s="93">
        <f t="shared" si="2"/>
        <v>99.33768334040467</v>
      </c>
      <c r="H13" s="93">
        <f>F13/D13*100</f>
        <v>19.95854704318193</v>
      </c>
      <c r="I13" s="77">
        <f>G13-95</f>
        <v>4.337683340404666</v>
      </c>
    </row>
    <row r="14" spans="1:9" s="81" customFormat="1" ht="27" customHeight="1" hidden="1">
      <c r="A14" s="181"/>
      <c r="B14" s="182"/>
      <c r="C14" s="138" t="s">
        <v>114</v>
      </c>
      <c r="D14" s="99">
        <v>0</v>
      </c>
      <c r="E14" s="99">
        <v>0</v>
      </c>
      <c r="F14" s="99">
        <v>0</v>
      </c>
      <c r="G14" s="93" t="e">
        <f t="shared" si="2"/>
        <v>#DIV/0!</v>
      </c>
      <c r="H14" s="93"/>
      <c r="I14" s="77"/>
    </row>
    <row r="15" spans="1:9" s="1" customFormat="1" ht="27" customHeight="1" hidden="1">
      <c r="A15" s="181"/>
      <c r="B15" s="182"/>
      <c r="C15" s="138" t="s">
        <v>102</v>
      </c>
      <c r="D15" s="93">
        <v>4504.69</v>
      </c>
      <c r="E15" s="93">
        <v>379.9</v>
      </c>
      <c r="F15" s="93">
        <v>379.9</v>
      </c>
      <c r="G15" s="93">
        <f t="shared" si="2"/>
        <v>100</v>
      </c>
      <c r="H15" s="93">
        <f t="shared" si="0"/>
        <v>8.43343271124095</v>
      </c>
      <c r="I15" s="77">
        <f t="shared" si="1"/>
        <v>5</v>
      </c>
    </row>
    <row r="16" spans="1:9" s="1" customFormat="1" ht="27" customHeight="1" hidden="1">
      <c r="A16" s="181"/>
      <c r="B16" s="182"/>
      <c r="C16" s="138" t="s">
        <v>100</v>
      </c>
      <c r="D16" s="93">
        <v>17046.2</v>
      </c>
      <c r="E16" s="93">
        <v>403.653</v>
      </c>
      <c r="F16" s="93">
        <v>403.653</v>
      </c>
      <c r="G16" s="93">
        <f t="shared" si="2"/>
        <v>100</v>
      </c>
      <c r="H16" s="93">
        <f t="shared" si="0"/>
        <v>2.3679940397273294</v>
      </c>
      <c r="I16" s="77">
        <f t="shared" si="1"/>
        <v>5</v>
      </c>
    </row>
    <row r="17" spans="1:9" s="1" customFormat="1" ht="27" customHeight="1" hidden="1">
      <c r="A17" s="181"/>
      <c r="B17" s="182"/>
      <c r="C17" s="138" t="s">
        <v>104</v>
      </c>
      <c r="D17" s="99">
        <v>0</v>
      </c>
      <c r="E17" s="99">
        <v>0</v>
      </c>
      <c r="F17" s="99">
        <v>0</v>
      </c>
      <c r="G17" s="93" t="e">
        <f t="shared" si="2"/>
        <v>#DIV/0!</v>
      </c>
      <c r="H17" s="93" t="e">
        <f>F17/D17*100</f>
        <v>#DIV/0!</v>
      </c>
      <c r="I17" s="77">
        <v>-95</v>
      </c>
    </row>
    <row r="18" spans="1:13" s="1" customFormat="1" ht="27.75" customHeight="1">
      <c r="A18" s="181"/>
      <c r="B18" s="182"/>
      <c r="C18" s="137" t="s">
        <v>82</v>
      </c>
      <c r="D18" s="103">
        <f>D19+D20</f>
        <v>23813.948</v>
      </c>
      <c r="E18" s="103">
        <f>E19+E20</f>
        <v>30</v>
      </c>
      <c r="F18" s="103">
        <f>F19+F20</f>
        <v>30</v>
      </c>
      <c r="G18" s="103">
        <f t="shared" si="2"/>
        <v>100</v>
      </c>
      <c r="H18" s="103">
        <f t="shared" si="0"/>
        <v>0.12597659153366758</v>
      </c>
      <c r="I18" s="104">
        <f t="shared" si="1"/>
        <v>5</v>
      </c>
      <c r="M18" s="52"/>
    </row>
    <row r="19" spans="1:9" s="2" customFormat="1" ht="27.75" customHeight="1" hidden="1">
      <c r="A19" s="181"/>
      <c r="B19" s="182"/>
      <c r="C19" s="54" t="s">
        <v>104</v>
      </c>
      <c r="D19" s="93">
        <v>100.6</v>
      </c>
      <c r="E19" s="93">
        <v>30</v>
      </c>
      <c r="F19" s="93">
        <v>30</v>
      </c>
      <c r="G19" s="93">
        <f t="shared" si="2"/>
        <v>100</v>
      </c>
      <c r="H19" s="93">
        <f t="shared" si="0"/>
        <v>29.821073558648116</v>
      </c>
      <c r="I19" s="77">
        <f t="shared" si="1"/>
        <v>5</v>
      </c>
    </row>
    <row r="20" spans="1:9" s="2" customFormat="1" ht="18" customHeight="1" hidden="1">
      <c r="A20" s="181"/>
      <c r="B20" s="182"/>
      <c r="C20" s="54" t="s">
        <v>103</v>
      </c>
      <c r="D20" s="93">
        <v>23713.348</v>
      </c>
      <c r="E20" s="93">
        <v>0</v>
      </c>
      <c r="F20" s="93">
        <v>0</v>
      </c>
      <c r="G20" s="93"/>
      <c r="H20" s="93">
        <f t="shared" si="0"/>
        <v>0</v>
      </c>
      <c r="I20" s="77">
        <f t="shared" si="1"/>
        <v>-95</v>
      </c>
    </row>
    <row r="21" spans="1:9" s="72" customFormat="1" ht="30" customHeight="1" hidden="1">
      <c r="A21" s="183"/>
      <c r="B21" s="184"/>
      <c r="C21" s="54" t="s">
        <v>95</v>
      </c>
      <c r="D21" s="99">
        <v>0</v>
      </c>
      <c r="E21" s="99">
        <v>0</v>
      </c>
      <c r="F21" s="99">
        <v>0</v>
      </c>
      <c r="G21" s="93" t="e">
        <f t="shared" si="2"/>
        <v>#DIV/0!</v>
      </c>
      <c r="H21" s="93"/>
      <c r="I21" s="77"/>
    </row>
    <row r="22" spans="1:9" s="5" customFormat="1" ht="62.25" customHeight="1">
      <c r="A22" s="50" t="s">
        <v>80</v>
      </c>
      <c r="B22" s="30" t="s">
        <v>116</v>
      </c>
      <c r="C22" s="30" t="s">
        <v>81</v>
      </c>
      <c r="D22" s="76">
        <f>D23+D24</f>
        <v>150201.93</v>
      </c>
      <c r="E22" s="76">
        <f>E23+E24</f>
        <v>23718.028</v>
      </c>
      <c r="F22" s="76">
        <f>F23+F24</f>
        <v>22674.383</v>
      </c>
      <c r="G22" s="76">
        <f t="shared" si="2"/>
        <v>95.59978173564852</v>
      </c>
      <c r="H22" s="76">
        <f t="shared" si="0"/>
        <v>15.095933188075547</v>
      </c>
      <c r="I22" s="100">
        <f t="shared" si="1"/>
        <v>0.59978173564852</v>
      </c>
    </row>
    <row r="23" spans="1:9" s="2" customFormat="1" ht="17.25" customHeight="1">
      <c r="A23" s="179"/>
      <c r="B23" s="180"/>
      <c r="C23" s="51" t="s">
        <v>35</v>
      </c>
      <c r="D23" s="93">
        <v>150201.93</v>
      </c>
      <c r="E23" s="93">
        <v>23718.028</v>
      </c>
      <c r="F23" s="93">
        <v>22674.383</v>
      </c>
      <c r="G23" s="93">
        <f t="shared" si="2"/>
        <v>95.59978173564852</v>
      </c>
      <c r="H23" s="93">
        <f t="shared" si="0"/>
        <v>15.095933188075547</v>
      </c>
      <c r="I23" s="77">
        <f t="shared" si="1"/>
        <v>0.59978173564852</v>
      </c>
    </row>
    <row r="24" spans="1:9" s="8" customFormat="1" ht="17.25" customHeight="1" hidden="1">
      <c r="A24" s="183"/>
      <c r="B24" s="184"/>
      <c r="C24" s="51" t="s">
        <v>36</v>
      </c>
      <c r="D24" s="99">
        <v>0</v>
      </c>
      <c r="E24" s="99">
        <v>0</v>
      </c>
      <c r="F24" s="99">
        <v>0</v>
      </c>
      <c r="G24" s="93" t="e">
        <f t="shared" si="2"/>
        <v>#DIV/0!</v>
      </c>
      <c r="H24" s="93" t="e">
        <f t="shared" si="0"/>
        <v>#DIV/0!</v>
      </c>
      <c r="I24" s="77" t="e">
        <f t="shared" si="1"/>
        <v>#DIV/0!</v>
      </c>
    </row>
    <row r="25" spans="1:9" s="8" customFormat="1" ht="48" customHeight="1">
      <c r="A25" s="55">
        <v>910</v>
      </c>
      <c r="B25" s="56" t="s">
        <v>90</v>
      </c>
      <c r="C25" s="30" t="s">
        <v>89</v>
      </c>
      <c r="D25" s="76">
        <f>D26+D27</f>
        <v>57046.1</v>
      </c>
      <c r="E25" s="76">
        <f>E26+E27</f>
        <v>9993</v>
      </c>
      <c r="F25" s="76">
        <f>F26+F27</f>
        <v>9932.825</v>
      </c>
      <c r="G25" s="76">
        <f t="shared" si="2"/>
        <v>99.39782847993597</v>
      </c>
      <c r="H25" s="76">
        <f>F25/D25*100</f>
        <v>17.411926494536875</v>
      </c>
      <c r="I25" s="100">
        <f t="shared" si="1"/>
        <v>4.397828479935967</v>
      </c>
    </row>
    <row r="26" spans="1:9" s="8" customFormat="1" ht="18" customHeight="1">
      <c r="A26" s="187"/>
      <c r="B26" s="188"/>
      <c r="C26" s="51" t="s">
        <v>36</v>
      </c>
      <c r="D26" s="93">
        <v>57046.1</v>
      </c>
      <c r="E26" s="93">
        <v>9993</v>
      </c>
      <c r="F26" s="93">
        <v>9932.825</v>
      </c>
      <c r="G26" s="93">
        <f t="shared" si="2"/>
        <v>99.39782847993597</v>
      </c>
      <c r="H26" s="93">
        <f t="shared" si="0"/>
        <v>17.411926494536875</v>
      </c>
      <c r="I26" s="77">
        <f t="shared" si="1"/>
        <v>4.397828479935967</v>
      </c>
    </row>
    <row r="27" spans="1:9" s="8" customFormat="1" ht="27" customHeight="1" hidden="1">
      <c r="A27" s="189"/>
      <c r="B27" s="190"/>
      <c r="C27" s="54" t="s">
        <v>71</v>
      </c>
      <c r="D27" s="99">
        <v>0</v>
      </c>
      <c r="E27" s="99">
        <v>0</v>
      </c>
      <c r="F27" s="99">
        <v>0</v>
      </c>
      <c r="G27" s="93" t="e">
        <f t="shared" si="2"/>
        <v>#DIV/0!</v>
      </c>
      <c r="H27" s="93" t="e">
        <f>F27/D27*100</f>
        <v>#DIV/0!</v>
      </c>
      <c r="I27" s="77" t="e">
        <f>G27-95</f>
        <v>#DIV/0!</v>
      </c>
    </row>
    <row r="28" spans="1:9" s="2" customFormat="1" ht="44.25" customHeight="1">
      <c r="A28" s="57" t="s">
        <v>1</v>
      </c>
      <c r="B28" s="58" t="s">
        <v>115</v>
      </c>
      <c r="C28" s="30" t="s">
        <v>38</v>
      </c>
      <c r="D28" s="76">
        <f>D29+D30+D31</f>
        <v>1060868.164</v>
      </c>
      <c r="E28" s="76">
        <f>E29+E30+E31</f>
        <v>38732.681000000004</v>
      </c>
      <c r="F28" s="76">
        <f>F29+F30+F31</f>
        <v>33588.35</v>
      </c>
      <c r="G28" s="76">
        <f t="shared" si="2"/>
        <v>86.71837097979352</v>
      </c>
      <c r="H28" s="76">
        <f t="shared" si="0"/>
        <v>3.1661191408888385</v>
      </c>
      <c r="I28" s="100">
        <f t="shared" si="1"/>
        <v>-8.28162902020648</v>
      </c>
    </row>
    <row r="29" spans="1:9" s="7" customFormat="1" ht="17.25" customHeight="1">
      <c r="A29" s="152"/>
      <c r="B29" s="153"/>
      <c r="C29" s="54" t="s">
        <v>35</v>
      </c>
      <c r="D29" s="93">
        <v>496275.221</v>
      </c>
      <c r="E29" s="93">
        <v>35451.898</v>
      </c>
      <c r="F29" s="93">
        <v>30715.365</v>
      </c>
      <c r="G29" s="93">
        <f t="shared" si="2"/>
        <v>86.63955029995856</v>
      </c>
      <c r="H29" s="93">
        <f t="shared" si="0"/>
        <v>6.189179652795923</v>
      </c>
      <c r="I29" s="77">
        <f t="shared" si="1"/>
        <v>-8.360449700041443</v>
      </c>
    </row>
    <row r="30" spans="1:9" s="29" customFormat="1" ht="17.25" customHeight="1">
      <c r="A30" s="154"/>
      <c r="B30" s="155"/>
      <c r="C30" s="54" t="s">
        <v>36</v>
      </c>
      <c r="D30" s="93">
        <v>28369.3</v>
      </c>
      <c r="E30" s="93">
        <v>3280.783</v>
      </c>
      <c r="F30" s="93">
        <v>2872.985</v>
      </c>
      <c r="G30" s="93">
        <f t="shared" si="2"/>
        <v>87.57010140567054</v>
      </c>
      <c r="H30" s="93">
        <f t="shared" si="0"/>
        <v>10.127091609592059</v>
      </c>
      <c r="I30" s="77">
        <f t="shared" si="1"/>
        <v>-7.429898594329458</v>
      </c>
    </row>
    <row r="31" spans="1:9" s="82" customFormat="1" ht="26.25" customHeight="1">
      <c r="A31" s="154"/>
      <c r="B31" s="155"/>
      <c r="C31" s="54" t="s">
        <v>71</v>
      </c>
      <c r="D31" s="93">
        <v>536223.643</v>
      </c>
      <c r="E31" s="93">
        <v>0</v>
      </c>
      <c r="F31" s="93">
        <v>0</v>
      </c>
      <c r="G31" s="93"/>
      <c r="H31" s="93">
        <f t="shared" si="0"/>
        <v>0</v>
      </c>
      <c r="I31" s="77">
        <f>G31-95</f>
        <v>-95</v>
      </c>
    </row>
    <row r="32" spans="1:9" s="82" customFormat="1" ht="21.75" customHeight="1" hidden="1">
      <c r="A32" s="156"/>
      <c r="B32" s="157"/>
      <c r="C32" s="86" t="s">
        <v>96</v>
      </c>
      <c r="D32" s="141"/>
      <c r="E32" s="141"/>
      <c r="F32" s="141"/>
      <c r="G32" s="93" t="e">
        <f t="shared" si="2"/>
        <v>#DIV/0!</v>
      </c>
      <c r="H32" s="110" t="e">
        <f t="shared" si="0"/>
        <v>#DIV/0!</v>
      </c>
      <c r="I32" s="111" t="e">
        <f t="shared" si="1"/>
        <v>#DIV/0!</v>
      </c>
    </row>
    <row r="33" spans="1:9" s="2" customFormat="1" ht="48" customHeight="1">
      <c r="A33" s="108">
        <v>924</v>
      </c>
      <c r="B33" s="109" t="s">
        <v>85</v>
      </c>
      <c r="C33" s="30" t="s">
        <v>84</v>
      </c>
      <c r="D33" s="76">
        <f>D34+D35</f>
        <v>2258433.738</v>
      </c>
      <c r="E33" s="76">
        <f>E34+E35</f>
        <v>464284.363</v>
      </c>
      <c r="F33" s="76">
        <f>F34+F35</f>
        <v>444859.41400000005</v>
      </c>
      <c r="G33" s="76">
        <f t="shared" si="2"/>
        <v>95.81615265384245</v>
      </c>
      <c r="H33" s="76">
        <f t="shared" si="0"/>
        <v>19.697696085338947</v>
      </c>
      <c r="I33" s="100">
        <f t="shared" si="1"/>
        <v>0.8161526538424511</v>
      </c>
    </row>
    <row r="34" spans="1:9" s="2" customFormat="1" ht="16.5" customHeight="1">
      <c r="A34" s="186"/>
      <c r="B34" s="186"/>
      <c r="C34" s="54" t="s">
        <v>35</v>
      </c>
      <c r="D34" s="93">
        <v>2150501.11</v>
      </c>
      <c r="E34" s="93">
        <v>445745.925</v>
      </c>
      <c r="F34" s="93">
        <v>426320.976</v>
      </c>
      <c r="G34" s="147">
        <f t="shared" si="2"/>
        <v>95.64214771004357</v>
      </c>
      <c r="H34" s="93">
        <f t="shared" si="0"/>
        <v>19.82426207629347</v>
      </c>
      <c r="I34" s="151">
        <f t="shared" si="1"/>
        <v>0.6421477100435737</v>
      </c>
    </row>
    <row r="35" spans="1:9" s="2" customFormat="1" ht="27.75" customHeight="1">
      <c r="A35" s="186"/>
      <c r="B35" s="186"/>
      <c r="C35" s="59" t="s">
        <v>71</v>
      </c>
      <c r="D35" s="93">
        <v>107932.628</v>
      </c>
      <c r="E35" s="93">
        <v>18538.438</v>
      </c>
      <c r="F35" s="93">
        <v>18538.438</v>
      </c>
      <c r="G35" s="93">
        <f t="shared" si="2"/>
        <v>100</v>
      </c>
      <c r="H35" s="93">
        <f t="shared" si="0"/>
        <v>17.175934973064862</v>
      </c>
      <c r="I35" s="77">
        <f t="shared" si="1"/>
        <v>5</v>
      </c>
    </row>
    <row r="36" spans="1:9" s="2" customFormat="1" ht="21.75" customHeight="1" hidden="1">
      <c r="A36" s="134"/>
      <c r="B36" s="135"/>
      <c r="C36" s="88" t="s">
        <v>96</v>
      </c>
      <c r="D36" s="141">
        <v>0</v>
      </c>
      <c r="E36" s="141">
        <v>0</v>
      </c>
      <c r="F36" s="141">
        <v>0</v>
      </c>
      <c r="G36" s="96" t="e">
        <f>F36/E36*100</f>
        <v>#DIV/0!</v>
      </c>
      <c r="H36" s="96" t="e">
        <f>F36/D36*100</f>
        <v>#DIV/0!</v>
      </c>
      <c r="I36" s="87" t="e">
        <f>G36-95</f>
        <v>#DIV/0!</v>
      </c>
    </row>
    <row r="37" spans="1:9" s="2" customFormat="1" ht="30" customHeight="1">
      <c r="A37" s="91" t="s">
        <v>2</v>
      </c>
      <c r="B37" s="92" t="s">
        <v>75</v>
      </c>
      <c r="C37" s="30" t="s">
        <v>39</v>
      </c>
      <c r="D37" s="76">
        <f>D38+D39+D40</f>
        <v>17685060.673</v>
      </c>
      <c r="E37" s="76">
        <f>E38+E39+E40</f>
        <v>3492996.8630000004</v>
      </c>
      <c r="F37" s="76">
        <f>F38+F39+F40</f>
        <v>3492983.472</v>
      </c>
      <c r="G37" s="76">
        <f t="shared" si="2"/>
        <v>99.99961663292223</v>
      </c>
      <c r="H37" s="76">
        <f t="shared" si="0"/>
        <v>19.75104036444037</v>
      </c>
      <c r="I37" s="100">
        <f t="shared" si="1"/>
        <v>4.999616632922226</v>
      </c>
    </row>
    <row r="38" spans="1:9" s="7" customFormat="1" ht="16.5" customHeight="1">
      <c r="A38" s="152"/>
      <c r="B38" s="153"/>
      <c r="C38" s="51" t="s">
        <v>35</v>
      </c>
      <c r="D38" s="93">
        <v>4725389.128</v>
      </c>
      <c r="E38" s="93">
        <v>1076869.578</v>
      </c>
      <c r="F38" s="93">
        <v>1076856.188</v>
      </c>
      <c r="G38" s="93">
        <f>F38/E38*100</f>
        <v>99.99875658108712</v>
      </c>
      <c r="H38" s="93">
        <f t="shared" si="0"/>
        <v>22.788730384533956</v>
      </c>
      <c r="I38" s="77">
        <f t="shared" si="1"/>
        <v>4.998756581087122</v>
      </c>
    </row>
    <row r="39" spans="1:9" s="2" customFormat="1" ht="18.75" customHeight="1">
      <c r="A39" s="154"/>
      <c r="B39" s="155"/>
      <c r="C39" s="51" t="s">
        <v>36</v>
      </c>
      <c r="D39" s="93">
        <v>11604504</v>
      </c>
      <c r="E39" s="93">
        <v>2202122.6</v>
      </c>
      <c r="F39" s="93">
        <v>2202122.599</v>
      </c>
      <c r="G39" s="93">
        <f t="shared" si="2"/>
        <v>99.99999995458926</v>
      </c>
      <c r="H39" s="93">
        <f t="shared" si="0"/>
        <v>18.976447412142733</v>
      </c>
      <c r="I39" s="77">
        <f t="shared" si="1"/>
        <v>4.999999954589256</v>
      </c>
    </row>
    <row r="40" spans="1:9" s="2" customFormat="1" ht="27" customHeight="1">
      <c r="A40" s="154"/>
      <c r="B40" s="155"/>
      <c r="C40" s="51" t="s">
        <v>71</v>
      </c>
      <c r="D40" s="93">
        <v>1355167.545</v>
      </c>
      <c r="E40" s="93">
        <v>214004.685</v>
      </c>
      <c r="F40" s="93">
        <v>214004.685</v>
      </c>
      <c r="G40" s="93">
        <f t="shared" si="2"/>
        <v>100</v>
      </c>
      <c r="H40" s="93">
        <f t="shared" si="0"/>
        <v>15.791751048760544</v>
      </c>
      <c r="I40" s="77">
        <f t="shared" si="1"/>
        <v>5</v>
      </c>
    </row>
    <row r="41" spans="1:9" s="2" customFormat="1" ht="21.75" customHeight="1" hidden="1">
      <c r="A41" s="156"/>
      <c r="B41" s="157"/>
      <c r="C41" s="86" t="s">
        <v>96</v>
      </c>
      <c r="D41" s="141">
        <v>0</v>
      </c>
      <c r="E41" s="141">
        <v>0</v>
      </c>
      <c r="F41" s="141">
        <v>0</v>
      </c>
      <c r="G41" s="96" t="e">
        <f t="shared" si="2"/>
        <v>#DIV/0!</v>
      </c>
      <c r="H41" s="96" t="e">
        <f t="shared" si="0"/>
        <v>#DIV/0!</v>
      </c>
      <c r="I41" s="87" t="e">
        <f t="shared" si="1"/>
        <v>#DIV/0!</v>
      </c>
    </row>
    <row r="42" spans="1:9" s="2" customFormat="1" ht="30" customHeight="1">
      <c r="A42" s="50" t="s">
        <v>3</v>
      </c>
      <c r="B42" s="30" t="s">
        <v>4</v>
      </c>
      <c r="C42" s="30" t="s">
        <v>40</v>
      </c>
      <c r="D42" s="76">
        <f>D43+D44+D45</f>
        <v>669502.328</v>
      </c>
      <c r="E42" s="76">
        <f>E43+E44+E45</f>
        <v>53150.778</v>
      </c>
      <c r="F42" s="76">
        <f>F43+F44+F45</f>
        <v>49157.197</v>
      </c>
      <c r="G42" s="76">
        <f t="shared" si="2"/>
        <v>92.4863169453512</v>
      </c>
      <c r="H42" s="76">
        <f t="shared" si="0"/>
        <v>7.34234892757535</v>
      </c>
      <c r="I42" s="100">
        <f t="shared" si="1"/>
        <v>-2.5136830546487943</v>
      </c>
    </row>
    <row r="43" spans="1:9" s="7" customFormat="1" ht="16.5" customHeight="1">
      <c r="A43" s="152"/>
      <c r="B43" s="153"/>
      <c r="C43" s="60" t="s">
        <v>35</v>
      </c>
      <c r="D43" s="93">
        <v>511003.643</v>
      </c>
      <c r="E43" s="93">
        <v>52295</v>
      </c>
      <c r="F43" s="93">
        <v>48582.975</v>
      </c>
      <c r="G43" s="93">
        <f t="shared" si="2"/>
        <v>92.90175925040634</v>
      </c>
      <c r="H43" s="93">
        <f t="shared" si="0"/>
        <v>9.507363727346265</v>
      </c>
      <c r="I43" s="77">
        <f t="shared" si="1"/>
        <v>-2.098240749593657</v>
      </c>
    </row>
    <row r="44" spans="1:9" s="2" customFormat="1" ht="16.5" customHeight="1">
      <c r="A44" s="154"/>
      <c r="B44" s="155"/>
      <c r="C44" s="51" t="s">
        <v>36</v>
      </c>
      <c r="D44" s="93">
        <v>3516.3</v>
      </c>
      <c r="E44" s="93">
        <v>855.778</v>
      </c>
      <c r="F44" s="93">
        <v>574.222</v>
      </c>
      <c r="G44" s="93">
        <f t="shared" si="2"/>
        <v>67.09941129592019</v>
      </c>
      <c r="H44" s="93">
        <f t="shared" si="0"/>
        <v>16.330290362028265</v>
      </c>
      <c r="I44" s="77">
        <f t="shared" si="1"/>
        <v>-27.90058870407981</v>
      </c>
    </row>
    <row r="45" spans="1:9" s="28" customFormat="1" ht="27" customHeight="1">
      <c r="A45" s="156"/>
      <c r="B45" s="157"/>
      <c r="C45" s="54" t="s">
        <v>71</v>
      </c>
      <c r="D45" s="93">
        <v>154982.385</v>
      </c>
      <c r="E45" s="93">
        <v>0</v>
      </c>
      <c r="F45" s="93">
        <v>0</v>
      </c>
      <c r="G45" s="93"/>
      <c r="H45" s="93">
        <f t="shared" si="0"/>
        <v>0</v>
      </c>
      <c r="I45" s="77">
        <f t="shared" si="1"/>
        <v>-95</v>
      </c>
    </row>
    <row r="46" spans="1:10" s="2" customFormat="1" ht="30" customHeight="1">
      <c r="A46" s="50" t="s">
        <v>5</v>
      </c>
      <c r="B46" s="30" t="s">
        <v>6</v>
      </c>
      <c r="C46" s="30" t="s">
        <v>41</v>
      </c>
      <c r="D46" s="76">
        <f>D47+D48+D49</f>
        <v>951071.992</v>
      </c>
      <c r="E46" s="76">
        <f>E47+E48+E49</f>
        <v>143717.84</v>
      </c>
      <c r="F46" s="76">
        <f>F47+F48+F49</f>
        <v>143559.83299999998</v>
      </c>
      <c r="G46" s="148">
        <f>F46/E46*100</f>
        <v>99.89005749042707</v>
      </c>
      <c r="H46" s="76">
        <f t="shared" si="0"/>
        <v>15.09452851178063</v>
      </c>
      <c r="I46" s="150">
        <f>G46-95</f>
        <v>4.890057490427068</v>
      </c>
      <c r="J46" s="63"/>
    </row>
    <row r="47" spans="1:9" s="7" customFormat="1" ht="16.5" customHeight="1">
      <c r="A47" s="152"/>
      <c r="B47" s="153"/>
      <c r="C47" s="51" t="s">
        <v>35</v>
      </c>
      <c r="D47" s="93">
        <v>663183.252</v>
      </c>
      <c r="E47" s="93">
        <v>129989.316</v>
      </c>
      <c r="F47" s="93">
        <v>129873.325</v>
      </c>
      <c r="G47" s="147">
        <f>F47/E47*100</f>
        <v>99.91076882041597</v>
      </c>
      <c r="H47" s="93">
        <f t="shared" si="0"/>
        <v>19.58332400710264</v>
      </c>
      <c r="I47" s="151">
        <f t="shared" si="1"/>
        <v>4.910768820415967</v>
      </c>
    </row>
    <row r="48" spans="1:9" s="2" customFormat="1" ht="16.5" customHeight="1">
      <c r="A48" s="154"/>
      <c r="B48" s="155"/>
      <c r="C48" s="51" t="s">
        <v>36</v>
      </c>
      <c r="D48" s="93">
        <v>10164.5</v>
      </c>
      <c r="E48" s="93">
        <v>2017.524</v>
      </c>
      <c r="F48" s="93">
        <v>1975.508</v>
      </c>
      <c r="G48" s="93">
        <f t="shared" si="2"/>
        <v>97.917447326525</v>
      </c>
      <c r="H48" s="93">
        <f t="shared" si="0"/>
        <v>19.435368193221507</v>
      </c>
      <c r="I48" s="77">
        <f t="shared" si="1"/>
        <v>2.917447326524993</v>
      </c>
    </row>
    <row r="49" spans="1:9" s="28" customFormat="1" ht="27" customHeight="1">
      <c r="A49" s="156"/>
      <c r="B49" s="157"/>
      <c r="C49" s="54" t="s">
        <v>71</v>
      </c>
      <c r="D49" s="93">
        <v>277724.24</v>
      </c>
      <c r="E49" s="93">
        <v>11711</v>
      </c>
      <c r="F49" s="93">
        <v>11711</v>
      </c>
      <c r="G49" s="93">
        <f t="shared" si="2"/>
        <v>100</v>
      </c>
      <c r="H49" s="93">
        <f t="shared" si="0"/>
        <v>4.216772723907715</v>
      </c>
      <c r="I49" s="77">
        <f t="shared" si="1"/>
        <v>5</v>
      </c>
    </row>
    <row r="50" spans="1:9" s="2" customFormat="1" ht="30" customHeight="1">
      <c r="A50" s="50" t="s">
        <v>7</v>
      </c>
      <c r="B50" s="30" t="s">
        <v>8</v>
      </c>
      <c r="C50" s="30" t="s">
        <v>42</v>
      </c>
      <c r="D50" s="76">
        <f>D51+D52+D53</f>
        <v>797429.3740000001</v>
      </c>
      <c r="E50" s="76">
        <f>E51+E52+E53</f>
        <v>139805.514</v>
      </c>
      <c r="F50" s="76">
        <f>F51+F52+F53</f>
        <v>107236.60900000001</v>
      </c>
      <c r="G50" s="76">
        <f>F50/E50*100</f>
        <v>76.7041341445231</v>
      </c>
      <c r="H50" s="76">
        <f t="shared" si="0"/>
        <v>13.447787665770136</v>
      </c>
      <c r="I50" s="100">
        <f>G50-95</f>
        <v>-18.295865855476904</v>
      </c>
    </row>
    <row r="51" spans="1:9" s="7" customFormat="1" ht="16.5" customHeight="1">
      <c r="A51" s="152"/>
      <c r="B51" s="153"/>
      <c r="C51" s="51" t="s">
        <v>35</v>
      </c>
      <c r="D51" s="93">
        <v>653897.482</v>
      </c>
      <c r="E51" s="93">
        <v>113385.284</v>
      </c>
      <c r="F51" s="93">
        <v>80983.255</v>
      </c>
      <c r="G51" s="93">
        <f t="shared" si="2"/>
        <v>71.42307373856383</v>
      </c>
      <c r="H51" s="93">
        <f t="shared" si="0"/>
        <v>12.38470207169264</v>
      </c>
      <c r="I51" s="77">
        <f t="shared" si="1"/>
        <v>-23.57692626143617</v>
      </c>
    </row>
    <row r="52" spans="1:9" s="2" customFormat="1" ht="16.5" customHeight="1">
      <c r="A52" s="154"/>
      <c r="B52" s="155"/>
      <c r="C52" s="51" t="s">
        <v>36</v>
      </c>
      <c r="D52" s="93">
        <v>9641.8</v>
      </c>
      <c r="E52" s="93">
        <v>1920.23</v>
      </c>
      <c r="F52" s="93">
        <v>1753.354</v>
      </c>
      <c r="G52" s="93">
        <f t="shared" si="2"/>
        <v>91.30958270623832</v>
      </c>
      <c r="H52" s="93">
        <f t="shared" si="0"/>
        <v>18.184923976850797</v>
      </c>
      <c r="I52" s="77">
        <f t="shared" si="1"/>
        <v>-3.6904172937616835</v>
      </c>
    </row>
    <row r="53" spans="1:9" s="28" customFormat="1" ht="27.75" customHeight="1">
      <c r="A53" s="156"/>
      <c r="B53" s="157"/>
      <c r="C53" s="54" t="s">
        <v>71</v>
      </c>
      <c r="D53" s="93">
        <v>133890.092</v>
      </c>
      <c r="E53" s="93">
        <v>24500</v>
      </c>
      <c r="F53" s="93">
        <v>24500</v>
      </c>
      <c r="G53" s="93">
        <f t="shared" si="2"/>
        <v>100</v>
      </c>
      <c r="H53" s="93">
        <f t="shared" si="0"/>
        <v>18.298590757559566</v>
      </c>
      <c r="I53" s="77">
        <f t="shared" si="1"/>
        <v>5</v>
      </c>
    </row>
    <row r="54" spans="1:10" s="2" customFormat="1" ht="30" customHeight="1">
      <c r="A54" s="50" t="s">
        <v>9</v>
      </c>
      <c r="B54" s="30" t="s">
        <v>10</v>
      </c>
      <c r="C54" s="30" t="s">
        <v>46</v>
      </c>
      <c r="D54" s="76">
        <f>D55+D56+D57</f>
        <v>733920.1980000001</v>
      </c>
      <c r="E54" s="76">
        <f>E55+E56+E57</f>
        <v>188712.463</v>
      </c>
      <c r="F54" s="76">
        <f>F55+F56+F57</f>
        <v>188189.655</v>
      </c>
      <c r="G54" s="148">
        <f>F54/E54*100</f>
        <v>99.72296053387846</v>
      </c>
      <c r="H54" s="76">
        <f t="shared" si="0"/>
        <v>25.641705394242326</v>
      </c>
      <c r="I54" s="150">
        <f t="shared" si="1"/>
        <v>4.722960533878464</v>
      </c>
      <c r="J54" s="63"/>
    </row>
    <row r="55" spans="1:9" s="7" customFormat="1" ht="16.5" customHeight="1">
      <c r="A55" s="152"/>
      <c r="B55" s="153"/>
      <c r="C55" s="51" t="s">
        <v>35</v>
      </c>
      <c r="D55" s="93">
        <v>490834.987</v>
      </c>
      <c r="E55" s="93">
        <v>67573.659</v>
      </c>
      <c r="F55" s="93">
        <v>67280.058</v>
      </c>
      <c r="G55" s="147">
        <f t="shared" si="2"/>
        <v>99.56550969069175</v>
      </c>
      <c r="H55" s="93">
        <f t="shared" si="0"/>
        <v>13.707266144823535</v>
      </c>
      <c r="I55" s="151">
        <f t="shared" si="1"/>
        <v>4.565509690691755</v>
      </c>
    </row>
    <row r="56" spans="1:9" s="2" customFormat="1" ht="16.5" customHeight="1">
      <c r="A56" s="154"/>
      <c r="B56" s="155"/>
      <c r="C56" s="51" t="s">
        <v>36</v>
      </c>
      <c r="D56" s="93">
        <v>8434.4</v>
      </c>
      <c r="E56" s="93">
        <v>1471.695</v>
      </c>
      <c r="F56" s="93">
        <v>1242.488</v>
      </c>
      <c r="G56" s="93">
        <f t="shared" si="2"/>
        <v>84.4256452593778</v>
      </c>
      <c r="H56" s="93">
        <f t="shared" si="0"/>
        <v>14.731196054254008</v>
      </c>
      <c r="I56" s="77">
        <f t="shared" si="1"/>
        <v>-10.574354740622198</v>
      </c>
    </row>
    <row r="57" spans="1:9" s="28" customFormat="1" ht="27.75" customHeight="1">
      <c r="A57" s="156"/>
      <c r="B57" s="157"/>
      <c r="C57" s="54" t="s">
        <v>71</v>
      </c>
      <c r="D57" s="93">
        <v>234650.811</v>
      </c>
      <c r="E57" s="93">
        <v>119667.109</v>
      </c>
      <c r="F57" s="93">
        <v>119667.109</v>
      </c>
      <c r="G57" s="93">
        <f t="shared" si="2"/>
        <v>100</v>
      </c>
      <c r="H57" s="93">
        <f t="shared" si="0"/>
        <v>50.99795244261909</v>
      </c>
      <c r="I57" s="77">
        <f t="shared" si="1"/>
        <v>5</v>
      </c>
    </row>
    <row r="58" spans="1:10" s="2" customFormat="1" ht="30" customHeight="1">
      <c r="A58" s="50" t="s">
        <v>11</v>
      </c>
      <c r="B58" s="30" t="s">
        <v>12</v>
      </c>
      <c r="C58" s="30" t="s">
        <v>45</v>
      </c>
      <c r="D58" s="76">
        <f>D59+D60+D61</f>
        <v>734347.7239999999</v>
      </c>
      <c r="E58" s="76">
        <f>E59+E60+E61</f>
        <v>105299.197</v>
      </c>
      <c r="F58" s="76">
        <f>F59+F60+F61</f>
        <v>103476.05799999999</v>
      </c>
      <c r="G58" s="76">
        <f t="shared" si="2"/>
        <v>98.26861072834201</v>
      </c>
      <c r="H58" s="76">
        <f t="shared" si="0"/>
        <v>14.090880194516679</v>
      </c>
      <c r="I58" s="100">
        <f t="shared" si="1"/>
        <v>3.2686107283420114</v>
      </c>
      <c r="J58" s="63"/>
    </row>
    <row r="59" spans="1:9" s="7" customFormat="1" ht="16.5" customHeight="1">
      <c r="A59" s="152"/>
      <c r="B59" s="153"/>
      <c r="C59" s="51" t="s">
        <v>35</v>
      </c>
      <c r="D59" s="93">
        <v>545561.163</v>
      </c>
      <c r="E59" s="93">
        <v>63441.805</v>
      </c>
      <c r="F59" s="93">
        <v>62195.265</v>
      </c>
      <c r="G59" s="93">
        <f>F59/E59*100</f>
        <v>98.03514417661981</v>
      </c>
      <c r="H59" s="93">
        <f t="shared" si="0"/>
        <v>11.400236896994812</v>
      </c>
      <c r="I59" s="77">
        <f t="shared" si="1"/>
        <v>3.0351441766198093</v>
      </c>
    </row>
    <row r="60" spans="1:9" s="2" customFormat="1" ht="16.5" customHeight="1">
      <c r="A60" s="154"/>
      <c r="B60" s="155"/>
      <c r="C60" s="51" t="s">
        <v>36</v>
      </c>
      <c r="D60" s="93">
        <v>8366.1</v>
      </c>
      <c r="E60" s="93">
        <v>2037.392</v>
      </c>
      <c r="F60" s="93">
        <v>1460.793</v>
      </c>
      <c r="G60" s="93">
        <f t="shared" si="2"/>
        <v>71.69916245867265</v>
      </c>
      <c r="H60" s="93">
        <f t="shared" si="0"/>
        <v>17.46085989887761</v>
      </c>
      <c r="I60" s="77">
        <f t="shared" si="1"/>
        <v>-23.300837541327354</v>
      </c>
    </row>
    <row r="61" spans="1:9" s="28" customFormat="1" ht="27" customHeight="1">
      <c r="A61" s="156"/>
      <c r="B61" s="157"/>
      <c r="C61" s="54" t="s">
        <v>71</v>
      </c>
      <c r="D61" s="93">
        <v>180420.461</v>
      </c>
      <c r="E61" s="93">
        <v>39820</v>
      </c>
      <c r="F61" s="93">
        <v>39820</v>
      </c>
      <c r="G61" s="93">
        <f t="shared" si="2"/>
        <v>100</v>
      </c>
      <c r="H61" s="93">
        <f t="shared" si="0"/>
        <v>22.07066747268759</v>
      </c>
      <c r="I61" s="77">
        <f t="shared" si="1"/>
        <v>5</v>
      </c>
    </row>
    <row r="62" spans="1:10" s="2" customFormat="1" ht="30" customHeight="1">
      <c r="A62" s="50" t="s">
        <v>13</v>
      </c>
      <c r="B62" s="30" t="s">
        <v>14</v>
      </c>
      <c r="C62" s="30" t="s">
        <v>44</v>
      </c>
      <c r="D62" s="76">
        <f>D63+D64+D65</f>
        <v>547356.102</v>
      </c>
      <c r="E62" s="76">
        <f>E63+E64+E65</f>
        <v>142936.03600000002</v>
      </c>
      <c r="F62" s="76">
        <f>F63+F64+F65</f>
        <v>141910.17700000003</v>
      </c>
      <c r="G62" s="148">
        <f t="shared" si="2"/>
        <v>99.28229505399185</v>
      </c>
      <c r="H62" s="76">
        <f t="shared" si="0"/>
        <v>25.926481221543053</v>
      </c>
      <c r="I62" s="150">
        <f t="shared" si="1"/>
        <v>4.282295053991845</v>
      </c>
      <c r="J62" s="63"/>
    </row>
    <row r="63" spans="1:9" s="7" customFormat="1" ht="16.5" customHeight="1">
      <c r="A63" s="152"/>
      <c r="B63" s="153"/>
      <c r="C63" s="51" t="s">
        <v>35</v>
      </c>
      <c r="D63" s="93">
        <v>411255.263</v>
      </c>
      <c r="E63" s="93">
        <v>64975.035</v>
      </c>
      <c r="F63" s="93">
        <v>64252.902</v>
      </c>
      <c r="G63" s="93">
        <f>F63/E63*100</f>
        <v>98.88859929048134</v>
      </c>
      <c r="H63" s="93">
        <f t="shared" si="0"/>
        <v>15.623606013280373</v>
      </c>
      <c r="I63" s="77">
        <f t="shared" si="1"/>
        <v>3.888599290481338</v>
      </c>
    </row>
    <row r="64" spans="1:9" s="2" customFormat="1" ht="16.5" customHeight="1">
      <c r="A64" s="154"/>
      <c r="B64" s="155"/>
      <c r="C64" s="51" t="s">
        <v>36</v>
      </c>
      <c r="D64" s="93">
        <v>7577.1</v>
      </c>
      <c r="E64" s="93">
        <v>1845.151</v>
      </c>
      <c r="F64" s="93">
        <v>1541.425</v>
      </c>
      <c r="G64" s="93">
        <f t="shared" si="2"/>
        <v>83.53923337439592</v>
      </c>
      <c r="H64" s="93">
        <f t="shared" si="0"/>
        <v>20.343205184041384</v>
      </c>
      <c r="I64" s="77">
        <f t="shared" si="1"/>
        <v>-11.46076662560408</v>
      </c>
    </row>
    <row r="65" spans="1:9" s="28" customFormat="1" ht="27" customHeight="1">
      <c r="A65" s="156"/>
      <c r="B65" s="157"/>
      <c r="C65" s="54" t="s">
        <v>71</v>
      </c>
      <c r="D65" s="93">
        <v>128523.739</v>
      </c>
      <c r="E65" s="93">
        <v>76115.85</v>
      </c>
      <c r="F65" s="93">
        <v>76115.85</v>
      </c>
      <c r="G65" s="93">
        <f t="shared" si="2"/>
        <v>100</v>
      </c>
      <c r="H65" s="93">
        <f t="shared" si="0"/>
        <v>59.22318366414784</v>
      </c>
      <c r="I65" s="77">
        <f t="shared" si="1"/>
        <v>5</v>
      </c>
    </row>
    <row r="66" spans="1:10" s="2" customFormat="1" ht="37.5" customHeight="1">
      <c r="A66" s="50" t="s">
        <v>15</v>
      </c>
      <c r="B66" s="30" t="s">
        <v>16</v>
      </c>
      <c r="C66" s="30" t="s">
        <v>68</v>
      </c>
      <c r="D66" s="76">
        <f>D67+D68+D69</f>
        <v>504920.54</v>
      </c>
      <c r="E66" s="76">
        <f>E67+E68+E69</f>
        <v>98504.373</v>
      </c>
      <c r="F66" s="76">
        <f>F67+F68+F69</f>
        <v>97787.61099999999</v>
      </c>
      <c r="G66" s="148">
        <f t="shared" si="2"/>
        <v>99.27235514711614</v>
      </c>
      <c r="H66" s="76">
        <f t="shared" si="0"/>
        <v>19.36693068576691</v>
      </c>
      <c r="I66" s="150">
        <f t="shared" si="1"/>
        <v>4.272355147116144</v>
      </c>
      <c r="J66" s="63"/>
    </row>
    <row r="67" spans="1:9" s="7" customFormat="1" ht="16.5" customHeight="1">
      <c r="A67" s="152"/>
      <c r="B67" s="153"/>
      <c r="C67" s="51" t="s">
        <v>35</v>
      </c>
      <c r="D67" s="93">
        <v>443338.671</v>
      </c>
      <c r="E67" s="93">
        <v>77215.99</v>
      </c>
      <c r="F67" s="93">
        <v>76645.923</v>
      </c>
      <c r="G67" s="93">
        <f t="shared" si="2"/>
        <v>99.26172415842883</v>
      </c>
      <c r="H67" s="93">
        <f t="shared" si="0"/>
        <v>17.28834591106536</v>
      </c>
      <c r="I67" s="77">
        <f t="shared" si="1"/>
        <v>4.261724158428834</v>
      </c>
    </row>
    <row r="68" spans="1:9" s="2" customFormat="1" ht="16.5" customHeight="1">
      <c r="A68" s="154"/>
      <c r="B68" s="155"/>
      <c r="C68" s="51" t="s">
        <v>36</v>
      </c>
      <c r="D68" s="93">
        <v>6688.3</v>
      </c>
      <c r="E68" s="93">
        <v>1360.773</v>
      </c>
      <c r="F68" s="93">
        <v>1214.078</v>
      </c>
      <c r="G68" s="93">
        <f t="shared" si="2"/>
        <v>89.21973025625877</v>
      </c>
      <c r="H68" s="93">
        <f t="shared" si="0"/>
        <v>18.1522658971637</v>
      </c>
      <c r="I68" s="77">
        <f t="shared" si="1"/>
        <v>-5.780269743741229</v>
      </c>
    </row>
    <row r="69" spans="1:9" s="2" customFormat="1" ht="27.75" customHeight="1">
      <c r="A69" s="156"/>
      <c r="B69" s="157"/>
      <c r="C69" s="54" t="s">
        <v>71</v>
      </c>
      <c r="D69" s="93">
        <v>54893.569</v>
      </c>
      <c r="E69" s="93">
        <v>19927.61</v>
      </c>
      <c r="F69" s="93">
        <v>19927.61</v>
      </c>
      <c r="G69" s="93">
        <f t="shared" si="2"/>
        <v>100</v>
      </c>
      <c r="H69" s="93">
        <f t="shared" si="0"/>
        <v>36.30226702876615</v>
      </c>
      <c r="I69" s="77">
        <f t="shared" si="1"/>
        <v>5</v>
      </c>
    </row>
    <row r="70" spans="1:9" s="2" customFormat="1" ht="30" customHeight="1">
      <c r="A70" s="50" t="s">
        <v>17</v>
      </c>
      <c r="B70" s="30" t="s">
        <v>18</v>
      </c>
      <c r="C70" s="30" t="s">
        <v>43</v>
      </c>
      <c r="D70" s="76">
        <f>D71+D72+D73</f>
        <v>107838.131</v>
      </c>
      <c r="E70" s="76">
        <f>E71+E72+E73</f>
        <v>11046.584</v>
      </c>
      <c r="F70" s="76">
        <f>F71+F72+F73</f>
        <v>10803.855000000001</v>
      </c>
      <c r="G70" s="76">
        <f t="shared" si="2"/>
        <v>97.80267818540102</v>
      </c>
      <c r="H70" s="76">
        <f t="shared" si="0"/>
        <v>10.018585170026734</v>
      </c>
      <c r="I70" s="100">
        <f t="shared" si="1"/>
        <v>2.802678185401021</v>
      </c>
    </row>
    <row r="71" spans="1:9" s="7" customFormat="1" ht="16.5" customHeight="1">
      <c r="A71" s="152"/>
      <c r="B71" s="153"/>
      <c r="C71" s="51" t="s">
        <v>35</v>
      </c>
      <c r="D71" s="93">
        <v>87319.396</v>
      </c>
      <c r="E71" s="93">
        <v>10934.653</v>
      </c>
      <c r="F71" s="93">
        <v>10704.745</v>
      </c>
      <c r="G71" s="93">
        <f t="shared" si="2"/>
        <v>97.89743670878262</v>
      </c>
      <c r="H71" s="93">
        <f t="shared" si="0"/>
        <v>12.259298037288303</v>
      </c>
      <c r="I71" s="77">
        <f t="shared" si="1"/>
        <v>2.897436708782621</v>
      </c>
    </row>
    <row r="72" spans="1:9" s="2" customFormat="1" ht="16.5" customHeight="1">
      <c r="A72" s="154"/>
      <c r="B72" s="155"/>
      <c r="C72" s="51" t="s">
        <v>36</v>
      </c>
      <c r="D72" s="93">
        <v>712</v>
      </c>
      <c r="E72" s="93">
        <v>111.931</v>
      </c>
      <c r="F72" s="93">
        <v>99.11</v>
      </c>
      <c r="G72" s="93">
        <f>F72/E72*100</f>
        <v>88.5456218563222</v>
      </c>
      <c r="H72" s="93">
        <f t="shared" si="0"/>
        <v>13.91994382022472</v>
      </c>
      <c r="I72" s="77">
        <f t="shared" si="1"/>
        <v>-6.4543781436778005</v>
      </c>
    </row>
    <row r="73" spans="1:9" s="2" customFormat="1" ht="27.75" customHeight="1">
      <c r="A73" s="156"/>
      <c r="B73" s="157"/>
      <c r="C73" s="54" t="s">
        <v>71</v>
      </c>
      <c r="D73" s="93">
        <v>19806.735</v>
      </c>
      <c r="E73" s="93">
        <v>0</v>
      </c>
      <c r="F73" s="93">
        <v>0</v>
      </c>
      <c r="G73" s="93"/>
      <c r="H73" s="93">
        <f t="shared" si="0"/>
        <v>0</v>
      </c>
      <c r="I73" s="77">
        <f t="shared" si="1"/>
        <v>-95</v>
      </c>
    </row>
    <row r="74" spans="1:9" s="2" customFormat="1" ht="48" customHeight="1">
      <c r="A74" s="50" t="s">
        <v>86</v>
      </c>
      <c r="B74" s="30" t="s">
        <v>88</v>
      </c>
      <c r="C74" s="30" t="s">
        <v>87</v>
      </c>
      <c r="D74" s="76">
        <f>D75+D76+D77</f>
        <v>1684728.3879999998</v>
      </c>
      <c r="E74" s="76">
        <f>E75+E76+E77</f>
        <v>196683.251</v>
      </c>
      <c r="F74" s="76">
        <f>F75+F76+F77</f>
        <v>177150.408</v>
      </c>
      <c r="G74" s="76">
        <f t="shared" si="2"/>
        <v>90.06888339465165</v>
      </c>
      <c r="H74" s="76">
        <f t="shared" si="0"/>
        <v>10.515072296627082</v>
      </c>
      <c r="I74" s="100">
        <f t="shared" si="1"/>
        <v>-4.93111660534835</v>
      </c>
    </row>
    <row r="75" spans="1:9" s="2" customFormat="1" ht="16.5" customHeight="1">
      <c r="A75" s="179"/>
      <c r="B75" s="180"/>
      <c r="C75" s="54" t="s">
        <v>35</v>
      </c>
      <c r="D75" s="93">
        <v>1213406.748</v>
      </c>
      <c r="E75" s="93">
        <v>196203.251</v>
      </c>
      <c r="F75" s="93">
        <v>176947.149</v>
      </c>
      <c r="G75" s="93">
        <f aca="true" t="shared" si="3" ref="G75:G143">F75/E75*100</f>
        <v>90.18563560906543</v>
      </c>
      <c r="H75" s="93">
        <f aca="true" t="shared" si="4" ref="H75:H143">F75/D75*100</f>
        <v>14.582673888343994</v>
      </c>
      <c r="I75" s="77">
        <f aca="true" t="shared" si="5" ref="I75:I143">G75-95</f>
        <v>-4.814364390934571</v>
      </c>
    </row>
    <row r="76" spans="1:9" s="10" customFormat="1" ht="16.5" customHeight="1">
      <c r="A76" s="181"/>
      <c r="B76" s="182"/>
      <c r="C76" s="54" t="s">
        <v>36</v>
      </c>
      <c r="D76" s="93">
        <v>3601.9</v>
      </c>
      <c r="E76" s="93">
        <v>480</v>
      </c>
      <c r="F76" s="93">
        <v>203.259</v>
      </c>
      <c r="G76" s="93">
        <f t="shared" si="3"/>
        <v>42.345625</v>
      </c>
      <c r="H76" s="93">
        <f t="shared" si="4"/>
        <v>5.643105027901941</v>
      </c>
      <c r="I76" s="77">
        <f t="shared" si="5"/>
        <v>-52.654375</v>
      </c>
    </row>
    <row r="77" spans="1:9" s="85" customFormat="1" ht="27.75" customHeight="1">
      <c r="A77" s="181"/>
      <c r="B77" s="182"/>
      <c r="C77" s="54" t="s">
        <v>71</v>
      </c>
      <c r="D77" s="93">
        <v>467719.74</v>
      </c>
      <c r="E77" s="93">
        <v>0</v>
      </c>
      <c r="F77" s="93">
        <v>0</v>
      </c>
      <c r="G77" s="93"/>
      <c r="H77" s="93">
        <f t="shared" si="4"/>
        <v>0</v>
      </c>
      <c r="I77" s="77">
        <f t="shared" si="5"/>
        <v>-95</v>
      </c>
    </row>
    <row r="78" spans="1:10" s="28" customFormat="1" ht="21" customHeight="1">
      <c r="A78" s="183"/>
      <c r="B78" s="184"/>
      <c r="C78" s="88" t="s">
        <v>96</v>
      </c>
      <c r="D78" s="96">
        <v>209797.208</v>
      </c>
      <c r="E78" s="96">
        <v>36549.507</v>
      </c>
      <c r="F78" s="96">
        <v>24542.915</v>
      </c>
      <c r="G78" s="96">
        <f>F78/E78*100</f>
        <v>67.14978399024643</v>
      </c>
      <c r="H78" s="96">
        <f t="shared" si="4"/>
        <v>11.69839924657148</v>
      </c>
      <c r="I78" s="87">
        <f t="shared" si="5"/>
        <v>-27.850216009753566</v>
      </c>
      <c r="J78" s="67"/>
    </row>
    <row r="79" spans="1:9" s="2" customFormat="1" ht="44.25" customHeight="1">
      <c r="A79" s="57" t="s">
        <v>92</v>
      </c>
      <c r="B79" s="58" t="s">
        <v>93</v>
      </c>
      <c r="C79" s="30" t="s">
        <v>91</v>
      </c>
      <c r="D79" s="76">
        <f>D80+D81</f>
        <v>5327291.126</v>
      </c>
      <c r="E79" s="76">
        <f>E80+E81</f>
        <v>435818.635</v>
      </c>
      <c r="F79" s="76">
        <f>F80+F81</f>
        <v>435782.635</v>
      </c>
      <c r="G79" s="148">
        <f t="shared" si="3"/>
        <v>99.99173968318266</v>
      </c>
      <c r="H79" s="76">
        <f>F79/D79*100</f>
        <v>8.180191859107344</v>
      </c>
      <c r="I79" s="150">
        <f t="shared" si="5"/>
        <v>4.991739683182658</v>
      </c>
    </row>
    <row r="80" spans="1:9" s="2" customFormat="1" ht="16.5" customHeight="1">
      <c r="A80" s="179"/>
      <c r="B80" s="180"/>
      <c r="C80" s="54" t="s">
        <v>35</v>
      </c>
      <c r="D80" s="93">
        <v>1924001.945</v>
      </c>
      <c r="E80" s="93">
        <v>183044.482</v>
      </c>
      <c r="F80" s="93">
        <v>183008.482</v>
      </c>
      <c r="G80" s="147">
        <f t="shared" si="3"/>
        <v>99.98033264941579</v>
      </c>
      <c r="H80" s="93">
        <f t="shared" si="4"/>
        <v>9.511865748139876</v>
      </c>
      <c r="I80" s="151">
        <f t="shared" si="5"/>
        <v>4.980332649415786</v>
      </c>
    </row>
    <row r="81" spans="1:9" s="28" customFormat="1" ht="27" customHeight="1">
      <c r="A81" s="181"/>
      <c r="B81" s="182"/>
      <c r="C81" s="54" t="s">
        <v>71</v>
      </c>
      <c r="D81" s="93">
        <v>3403289.181</v>
      </c>
      <c r="E81" s="93">
        <v>252774.153</v>
      </c>
      <c r="F81" s="93">
        <v>252774.153</v>
      </c>
      <c r="G81" s="93">
        <f t="shared" si="3"/>
        <v>100</v>
      </c>
      <c r="H81" s="93">
        <f t="shared" si="4"/>
        <v>7.42734864880705</v>
      </c>
      <c r="I81" s="77">
        <f t="shared" si="5"/>
        <v>5</v>
      </c>
    </row>
    <row r="82" spans="1:10" s="28" customFormat="1" ht="21" customHeight="1">
      <c r="A82" s="181"/>
      <c r="B82" s="182"/>
      <c r="C82" s="89" t="s">
        <v>96</v>
      </c>
      <c r="D82" s="96">
        <v>5239071.892</v>
      </c>
      <c r="E82" s="96">
        <v>421287.429</v>
      </c>
      <c r="F82" s="96">
        <v>421287.429</v>
      </c>
      <c r="G82" s="96">
        <f t="shared" si="3"/>
        <v>100</v>
      </c>
      <c r="H82" s="96">
        <f t="shared" si="4"/>
        <v>8.041260698164896</v>
      </c>
      <c r="I82" s="87">
        <f t="shared" si="5"/>
        <v>5</v>
      </c>
      <c r="J82" s="68"/>
    </row>
    <row r="83" spans="1:9" s="2" customFormat="1" ht="45" customHeight="1">
      <c r="A83" s="50" t="s">
        <v>19</v>
      </c>
      <c r="B83" s="30" t="s">
        <v>111</v>
      </c>
      <c r="C83" s="30" t="s">
        <v>47</v>
      </c>
      <c r="D83" s="76">
        <f>D85+D86+D87</f>
        <v>7139571.319</v>
      </c>
      <c r="E83" s="76">
        <f>E85+E86+E87</f>
        <v>473719.734</v>
      </c>
      <c r="F83" s="76">
        <f>F85+F86+F87</f>
        <v>472135.679</v>
      </c>
      <c r="G83" s="148">
        <f t="shared" si="3"/>
        <v>99.66561346587262</v>
      </c>
      <c r="H83" s="76">
        <f t="shared" si="4"/>
        <v>6.612941560560381</v>
      </c>
      <c r="I83" s="150">
        <f t="shared" si="5"/>
        <v>4.6656134658726245</v>
      </c>
    </row>
    <row r="84" spans="1:9" s="2" customFormat="1" ht="45" customHeight="1" hidden="1">
      <c r="A84" s="152"/>
      <c r="B84" s="153"/>
      <c r="C84" s="30" t="s">
        <v>123</v>
      </c>
      <c r="D84" s="76">
        <f>D85+D86+D88</f>
        <v>3890498.38</v>
      </c>
      <c r="E84" s="140">
        <f>E85+E86+E88</f>
        <v>397396.668</v>
      </c>
      <c r="F84" s="76">
        <f>F85+F86+F88</f>
        <v>395812.613</v>
      </c>
      <c r="G84" s="76">
        <f>F84/E84*100</f>
        <v>99.6013919774486</v>
      </c>
      <c r="H84" s="76">
        <f>F84/D84*100</f>
        <v>10.17382798653164</v>
      </c>
      <c r="I84" s="150">
        <f t="shared" si="5"/>
        <v>4.6013919774486</v>
      </c>
    </row>
    <row r="85" spans="1:9" s="7" customFormat="1" ht="16.5" customHeight="1">
      <c r="A85" s="154"/>
      <c r="B85" s="155"/>
      <c r="C85" s="51" t="s">
        <v>35</v>
      </c>
      <c r="D85" s="93">
        <v>3881964.48</v>
      </c>
      <c r="E85" s="93">
        <v>395275.368</v>
      </c>
      <c r="F85" s="93">
        <v>393715.126</v>
      </c>
      <c r="G85" s="147">
        <f t="shared" si="3"/>
        <v>99.6052772000708</v>
      </c>
      <c r="H85" s="93">
        <f t="shared" si="4"/>
        <v>10.142161991137023</v>
      </c>
      <c r="I85" s="151">
        <f t="shared" si="5"/>
        <v>4.605277200070802</v>
      </c>
    </row>
    <row r="86" spans="1:9" s="7" customFormat="1" ht="16.5" customHeight="1">
      <c r="A86" s="154"/>
      <c r="B86" s="155"/>
      <c r="C86" s="51" t="s">
        <v>36</v>
      </c>
      <c r="D86" s="93">
        <v>8533.9</v>
      </c>
      <c r="E86" s="93">
        <v>2121.3</v>
      </c>
      <c r="F86" s="93">
        <v>2097.487</v>
      </c>
      <c r="G86" s="93">
        <f t="shared" si="3"/>
        <v>98.87743364917738</v>
      </c>
      <c r="H86" s="93">
        <f t="shared" si="4"/>
        <v>24.578293628938706</v>
      </c>
      <c r="I86" s="77">
        <f t="shared" si="5"/>
        <v>3.8774336491773767</v>
      </c>
    </row>
    <row r="87" spans="1:9" s="2" customFormat="1" ht="27" customHeight="1">
      <c r="A87" s="154"/>
      <c r="B87" s="155"/>
      <c r="C87" s="51" t="s">
        <v>71</v>
      </c>
      <c r="D87" s="93">
        <v>3249072.939</v>
      </c>
      <c r="E87" s="93">
        <v>76323.066</v>
      </c>
      <c r="F87" s="93">
        <v>76323.066</v>
      </c>
      <c r="G87" s="93">
        <f>F87/E87*100</f>
        <v>100</v>
      </c>
      <c r="H87" s="93">
        <f t="shared" si="4"/>
        <v>2.3490721025022827</v>
      </c>
      <c r="I87" s="77">
        <f>G87-95</f>
        <v>5</v>
      </c>
    </row>
    <row r="88" spans="1:9" s="2" customFormat="1" ht="44.25" customHeight="1" hidden="1">
      <c r="A88" s="154"/>
      <c r="B88" s="155"/>
      <c r="C88" s="112" t="s">
        <v>124</v>
      </c>
      <c r="D88" s="99"/>
      <c r="E88" s="99"/>
      <c r="F88" s="99"/>
      <c r="G88" s="93" t="e">
        <f>F88/E88*100</f>
        <v>#DIV/0!</v>
      </c>
      <c r="H88" s="93" t="e">
        <f>F88/D88*100</f>
        <v>#DIV/0!</v>
      </c>
      <c r="I88" s="77" t="e">
        <f t="shared" si="5"/>
        <v>#DIV/0!</v>
      </c>
    </row>
    <row r="89" spans="1:10" s="2" customFormat="1" ht="21" customHeight="1">
      <c r="A89" s="154"/>
      <c r="B89" s="155"/>
      <c r="C89" s="86" t="s">
        <v>96</v>
      </c>
      <c r="D89" s="96">
        <v>747258.567</v>
      </c>
      <c r="E89" s="96">
        <v>287.796</v>
      </c>
      <c r="F89" s="96">
        <v>287.796</v>
      </c>
      <c r="G89" s="96">
        <f>F89/E89*100</f>
        <v>100</v>
      </c>
      <c r="H89" s="96">
        <f t="shared" si="4"/>
        <v>0.03851357651949141</v>
      </c>
      <c r="I89" s="87">
        <f>G89-95</f>
        <v>5</v>
      </c>
      <c r="J89" s="67"/>
    </row>
    <row r="90" spans="1:10" s="2" customFormat="1" ht="40.5" customHeight="1" hidden="1">
      <c r="A90" s="156"/>
      <c r="B90" s="157"/>
      <c r="C90" s="86" t="s">
        <v>122</v>
      </c>
      <c r="D90" s="141"/>
      <c r="E90" s="141"/>
      <c r="F90" s="141"/>
      <c r="G90" s="96" t="e">
        <f>F90/E90*100</f>
        <v>#DIV/0!</v>
      </c>
      <c r="H90" s="96" t="e">
        <f>F90/D90*100</f>
        <v>#DIV/0!</v>
      </c>
      <c r="I90" s="87" t="e">
        <f>G90-95</f>
        <v>#DIV/0!</v>
      </c>
      <c r="J90" s="67"/>
    </row>
    <row r="91" spans="1:9" s="2" customFormat="1" ht="30" customHeight="1">
      <c r="A91" s="50" t="s">
        <v>20</v>
      </c>
      <c r="B91" s="30" t="s">
        <v>112</v>
      </c>
      <c r="C91" s="30" t="s">
        <v>48</v>
      </c>
      <c r="D91" s="76">
        <f>D92+D93+D94</f>
        <v>7283700.881</v>
      </c>
      <c r="E91" s="76">
        <f>E92+E93+E94</f>
        <v>1697146.146</v>
      </c>
      <c r="F91" s="76">
        <f>F92+F93+F94</f>
        <v>1616244.753</v>
      </c>
      <c r="G91" s="76">
        <f>F91/E91*100</f>
        <v>95.23309214173004</v>
      </c>
      <c r="H91" s="76">
        <f t="shared" si="4"/>
        <v>22.189883678722694</v>
      </c>
      <c r="I91" s="100">
        <f t="shared" si="5"/>
        <v>0.23309214173004023</v>
      </c>
    </row>
    <row r="92" spans="1:9" s="7" customFormat="1" ht="16.5" customHeight="1">
      <c r="A92" s="152"/>
      <c r="B92" s="153"/>
      <c r="C92" s="61" t="s">
        <v>35</v>
      </c>
      <c r="D92" s="93">
        <v>6691359.057</v>
      </c>
      <c r="E92" s="93">
        <v>1642185.576</v>
      </c>
      <c r="F92" s="93">
        <v>1572114.357</v>
      </c>
      <c r="G92" s="93">
        <f t="shared" si="3"/>
        <v>95.73305112259737</v>
      </c>
      <c r="H92" s="93">
        <f t="shared" si="4"/>
        <v>23.49469433052425</v>
      </c>
      <c r="I92" s="77">
        <f t="shared" si="5"/>
        <v>0.7330511225973737</v>
      </c>
    </row>
    <row r="93" spans="1:9" s="2" customFormat="1" ht="16.5" customHeight="1">
      <c r="A93" s="154"/>
      <c r="B93" s="155"/>
      <c r="C93" s="54" t="s">
        <v>36</v>
      </c>
      <c r="D93" s="93">
        <v>263191.512</v>
      </c>
      <c r="E93" s="93">
        <v>54960.57</v>
      </c>
      <c r="F93" s="93">
        <v>44130.396</v>
      </c>
      <c r="G93" s="93">
        <f t="shared" si="3"/>
        <v>80.29464759917883</v>
      </c>
      <c r="H93" s="93">
        <f t="shared" si="4"/>
        <v>16.76740851733851</v>
      </c>
      <c r="I93" s="77">
        <f t="shared" si="5"/>
        <v>-14.70535240082117</v>
      </c>
    </row>
    <row r="94" spans="1:9" s="2" customFormat="1" ht="27" customHeight="1">
      <c r="A94" s="154"/>
      <c r="B94" s="155"/>
      <c r="C94" s="54" t="s">
        <v>71</v>
      </c>
      <c r="D94" s="93">
        <v>329150.312</v>
      </c>
      <c r="E94" s="93">
        <v>0</v>
      </c>
      <c r="F94" s="93">
        <v>0</v>
      </c>
      <c r="G94" s="93"/>
      <c r="H94" s="93">
        <f t="shared" si="4"/>
        <v>0</v>
      </c>
      <c r="I94" s="77">
        <f t="shared" si="5"/>
        <v>-95</v>
      </c>
    </row>
    <row r="95" spans="1:9" s="2" customFormat="1" ht="21" customHeight="1">
      <c r="A95" s="156"/>
      <c r="B95" s="157"/>
      <c r="C95" s="86" t="s">
        <v>96</v>
      </c>
      <c r="D95" s="96">
        <v>142743.1</v>
      </c>
      <c r="E95" s="96">
        <f>6757.47-6757.47</f>
        <v>0</v>
      </c>
      <c r="F95" s="96">
        <v>0</v>
      </c>
      <c r="G95" s="96"/>
      <c r="H95" s="96">
        <f>F95/D95*100</f>
        <v>0</v>
      </c>
      <c r="I95" s="87">
        <f>G95-95</f>
        <v>-95</v>
      </c>
    </row>
    <row r="96" spans="1:9" s="2" customFormat="1" ht="30" customHeight="1">
      <c r="A96" s="57" t="s">
        <v>107</v>
      </c>
      <c r="B96" s="58" t="s">
        <v>109</v>
      </c>
      <c r="C96" s="79" t="s">
        <v>108</v>
      </c>
      <c r="D96" s="76">
        <f>D97+D98</f>
        <v>123779.09999999999</v>
      </c>
      <c r="E96" s="76">
        <f>E97+E98</f>
        <v>23078.141</v>
      </c>
      <c r="F96" s="76">
        <f>F97+F98</f>
        <v>22244.677</v>
      </c>
      <c r="G96" s="148">
        <f t="shared" si="3"/>
        <v>96.38851326889805</v>
      </c>
      <c r="H96" s="76">
        <f t="shared" si="4"/>
        <v>17.971270594147153</v>
      </c>
      <c r="I96" s="150">
        <f>G96-95</f>
        <v>1.388513268898052</v>
      </c>
    </row>
    <row r="97" spans="1:9" s="2" customFormat="1" ht="16.5" customHeight="1">
      <c r="A97" s="152"/>
      <c r="B97" s="153"/>
      <c r="C97" s="54" t="s">
        <v>35</v>
      </c>
      <c r="D97" s="93">
        <v>123714.9</v>
      </c>
      <c r="E97" s="93">
        <v>23013.941</v>
      </c>
      <c r="F97" s="93">
        <v>22214.408</v>
      </c>
      <c r="G97" s="93">
        <f t="shared" si="3"/>
        <v>96.52587533790931</v>
      </c>
      <c r="H97" s="93">
        <f t="shared" si="4"/>
        <v>17.956129779032278</v>
      </c>
      <c r="I97" s="77">
        <f t="shared" si="5"/>
        <v>1.5258753379093122</v>
      </c>
    </row>
    <row r="98" spans="1:9" s="2" customFormat="1" ht="16.5" customHeight="1">
      <c r="A98" s="156"/>
      <c r="B98" s="157"/>
      <c r="C98" s="54" t="s">
        <v>36</v>
      </c>
      <c r="D98" s="93">
        <v>64.2</v>
      </c>
      <c r="E98" s="93">
        <v>64.2</v>
      </c>
      <c r="F98" s="93">
        <v>30.269</v>
      </c>
      <c r="G98" s="93">
        <f t="shared" si="3"/>
        <v>47.14797507788162</v>
      </c>
      <c r="H98" s="93">
        <f t="shared" si="4"/>
        <v>47.14797507788162</v>
      </c>
      <c r="I98" s="77">
        <f t="shared" si="5"/>
        <v>-47.85202492211838</v>
      </c>
    </row>
    <row r="99" spans="1:9" s="2" customFormat="1" ht="45" customHeight="1">
      <c r="A99" s="91" t="s">
        <v>21</v>
      </c>
      <c r="B99" s="92" t="s">
        <v>118</v>
      </c>
      <c r="C99" s="30" t="s">
        <v>49</v>
      </c>
      <c r="D99" s="76">
        <f>D100</f>
        <v>78161.644</v>
      </c>
      <c r="E99" s="76">
        <f>E100</f>
        <v>12717.264</v>
      </c>
      <c r="F99" s="76">
        <f>F100</f>
        <v>12716.827</v>
      </c>
      <c r="G99" s="76">
        <f t="shared" si="3"/>
        <v>99.99656372628579</v>
      </c>
      <c r="H99" s="76">
        <f t="shared" si="4"/>
        <v>16.26990727063008</v>
      </c>
      <c r="I99" s="100">
        <f t="shared" si="5"/>
        <v>4.996563726285785</v>
      </c>
    </row>
    <row r="100" spans="1:9" s="7" customFormat="1" ht="18" customHeight="1">
      <c r="A100" s="152"/>
      <c r="B100" s="153"/>
      <c r="C100" s="51" t="s">
        <v>35</v>
      </c>
      <c r="D100" s="93">
        <v>78161.644</v>
      </c>
      <c r="E100" s="93">
        <v>12717.264</v>
      </c>
      <c r="F100" s="93">
        <v>12716.827</v>
      </c>
      <c r="G100" s="93">
        <f t="shared" si="3"/>
        <v>99.99656372628579</v>
      </c>
      <c r="H100" s="93">
        <f t="shared" si="4"/>
        <v>16.26990727063008</v>
      </c>
      <c r="I100" s="77">
        <f t="shared" si="5"/>
        <v>4.996563726285785</v>
      </c>
    </row>
    <row r="101" spans="1:9" s="28" customFormat="1" ht="27" customHeight="1" hidden="1">
      <c r="A101" s="156"/>
      <c r="B101" s="157"/>
      <c r="C101" s="51" t="s">
        <v>71</v>
      </c>
      <c r="D101" s="99">
        <v>0</v>
      </c>
      <c r="E101" s="99">
        <v>0</v>
      </c>
      <c r="F101" s="99">
        <v>0</v>
      </c>
      <c r="G101" s="93" t="e">
        <f t="shared" si="3"/>
        <v>#DIV/0!</v>
      </c>
      <c r="H101" s="99" t="e">
        <f t="shared" si="4"/>
        <v>#DIV/0!</v>
      </c>
      <c r="I101" s="105" t="e">
        <f t="shared" si="5"/>
        <v>#DIV/0!</v>
      </c>
    </row>
    <row r="102" spans="1:9" s="2" customFormat="1" ht="44.25" customHeight="1">
      <c r="A102" s="57" t="s">
        <v>22</v>
      </c>
      <c r="B102" s="58" t="s">
        <v>94</v>
      </c>
      <c r="C102" s="30" t="s">
        <v>50</v>
      </c>
      <c r="D102" s="76">
        <f>D103+D104+D105</f>
        <v>750564.7019999999</v>
      </c>
      <c r="E102" s="76">
        <f>E103+E104+E105</f>
        <v>72874.39199999999</v>
      </c>
      <c r="F102" s="76">
        <f>F103+F104+F105</f>
        <v>72690.967</v>
      </c>
      <c r="G102" s="148">
        <f t="shared" si="3"/>
        <v>99.74829978684421</v>
      </c>
      <c r="H102" s="76">
        <f t="shared" si="4"/>
        <v>9.684836870999032</v>
      </c>
      <c r="I102" s="150">
        <f t="shared" si="5"/>
        <v>4.748299786844214</v>
      </c>
    </row>
    <row r="103" spans="1:9" s="7" customFormat="1" ht="17.25" customHeight="1">
      <c r="A103" s="152"/>
      <c r="B103" s="153"/>
      <c r="C103" s="54" t="s">
        <v>35</v>
      </c>
      <c r="D103" s="93">
        <v>332078.3</v>
      </c>
      <c r="E103" s="93">
        <v>54475.548</v>
      </c>
      <c r="F103" s="93">
        <v>54409.845</v>
      </c>
      <c r="G103" s="147">
        <f t="shared" si="3"/>
        <v>99.87938992371403</v>
      </c>
      <c r="H103" s="93">
        <f t="shared" si="4"/>
        <v>16.384643320566266</v>
      </c>
      <c r="I103" s="151">
        <f t="shared" si="5"/>
        <v>4.8793899237140295</v>
      </c>
    </row>
    <row r="104" spans="1:9" s="14" customFormat="1" ht="18" customHeight="1">
      <c r="A104" s="154"/>
      <c r="B104" s="155"/>
      <c r="C104" s="54" t="s">
        <v>36</v>
      </c>
      <c r="D104" s="93">
        <v>253679.996</v>
      </c>
      <c r="E104" s="93">
        <v>1048.734</v>
      </c>
      <c r="F104" s="93">
        <v>931.012</v>
      </c>
      <c r="G104" s="93">
        <f>F104/E104*100</f>
        <v>88.77484662459689</v>
      </c>
      <c r="H104" s="93">
        <f>F104/D104*100</f>
        <v>0.3670025286503079</v>
      </c>
      <c r="I104" s="77">
        <f>G104-95</f>
        <v>-6.22515337540311</v>
      </c>
    </row>
    <row r="105" spans="1:10" s="28" customFormat="1" ht="28.5" customHeight="1">
      <c r="A105" s="156"/>
      <c r="B105" s="157"/>
      <c r="C105" s="54" t="s">
        <v>71</v>
      </c>
      <c r="D105" s="93">
        <v>164806.406</v>
      </c>
      <c r="E105" s="93">
        <v>17350.11</v>
      </c>
      <c r="F105" s="93">
        <v>17350.11</v>
      </c>
      <c r="G105" s="93">
        <f>F105/E105*100</f>
        <v>100</v>
      </c>
      <c r="H105" s="93">
        <f>F105/D105*100</f>
        <v>10.52757014797107</v>
      </c>
      <c r="I105" s="77">
        <f>G105-95</f>
        <v>5</v>
      </c>
      <c r="J105" s="2"/>
    </row>
    <row r="106" spans="1:9" s="2" customFormat="1" ht="44.25" customHeight="1">
      <c r="A106" s="50" t="s">
        <v>23</v>
      </c>
      <c r="B106" s="30" t="s">
        <v>76</v>
      </c>
      <c r="C106" s="30" t="s">
        <v>51</v>
      </c>
      <c r="D106" s="76">
        <f>D107+D108+D109</f>
        <v>216960.73599999998</v>
      </c>
      <c r="E106" s="76">
        <f>E107+E108+E109</f>
        <v>36685.151</v>
      </c>
      <c r="F106" s="76">
        <f>F107+F108+F109</f>
        <v>35666.529</v>
      </c>
      <c r="G106" s="76">
        <f t="shared" si="3"/>
        <v>97.22333976490926</v>
      </c>
      <c r="H106" s="76">
        <f t="shared" si="4"/>
        <v>16.43916298292794</v>
      </c>
      <c r="I106" s="100">
        <f t="shared" si="5"/>
        <v>2.2233397649092552</v>
      </c>
    </row>
    <row r="107" spans="1:9" s="7" customFormat="1" ht="17.25" customHeight="1">
      <c r="A107" s="152"/>
      <c r="B107" s="153"/>
      <c r="C107" s="54" t="s">
        <v>35</v>
      </c>
      <c r="D107" s="93">
        <v>215475.036</v>
      </c>
      <c r="E107" s="93">
        <v>36685.151</v>
      </c>
      <c r="F107" s="93">
        <v>35666.529</v>
      </c>
      <c r="G107" s="93">
        <f t="shared" si="3"/>
        <v>97.22333976490926</v>
      </c>
      <c r="H107" s="93">
        <f t="shared" si="4"/>
        <v>16.55251098322128</v>
      </c>
      <c r="I107" s="77">
        <f t="shared" si="5"/>
        <v>2.2233397649092552</v>
      </c>
    </row>
    <row r="108" spans="1:9" s="7" customFormat="1" ht="17.25" customHeight="1">
      <c r="A108" s="154"/>
      <c r="B108" s="155"/>
      <c r="C108" s="51" t="s">
        <v>36</v>
      </c>
      <c r="D108" s="93">
        <v>56.3</v>
      </c>
      <c r="E108" s="93">
        <v>0</v>
      </c>
      <c r="F108" s="93">
        <v>0</v>
      </c>
      <c r="G108" s="93"/>
      <c r="H108" s="93">
        <f t="shared" si="4"/>
        <v>0</v>
      </c>
      <c r="I108" s="77">
        <f t="shared" si="5"/>
        <v>-95</v>
      </c>
    </row>
    <row r="109" spans="1:12" s="7" customFormat="1" ht="28.5" customHeight="1">
      <c r="A109" s="154"/>
      <c r="B109" s="155"/>
      <c r="C109" s="51" t="s">
        <v>71</v>
      </c>
      <c r="D109" s="93">
        <v>1429.4</v>
      </c>
      <c r="E109" s="93">
        <v>0</v>
      </c>
      <c r="F109" s="93">
        <v>0</v>
      </c>
      <c r="G109" s="93"/>
      <c r="H109" s="93">
        <f t="shared" si="4"/>
        <v>0</v>
      </c>
      <c r="I109" s="77">
        <f t="shared" si="5"/>
        <v>-95</v>
      </c>
      <c r="L109" s="53"/>
    </row>
    <row r="110" spans="1:9" s="11" customFormat="1" ht="21" customHeight="1" hidden="1">
      <c r="A110" s="156"/>
      <c r="B110" s="157"/>
      <c r="C110" s="86" t="s">
        <v>96</v>
      </c>
      <c r="D110" s="141"/>
      <c r="E110" s="141"/>
      <c r="F110" s="141"/>
      <c r="G110" s="93" t="e">
        <f t="shared" si="3"/>
        <v>#DIV/0!</v>
      </c>
      <c r="H110" s="96" t="e">
        <f t="shared" si="4"/>
        <v>#DIV/0!</v>
      </c>
      <c r="I110" s="87" t="e">
        <f t="shared" si="5"/>
        <v>#DIV/0!</v>
      </c>
    </row>
    <row r="111" spans="1:9" s="2" customFormat="1" ht="27.75" customHeight="1">
      <c r="A111" s="50" t="s">
        <v>24</v>
      </c>
      <c r="B111" s="30" t="s">
        <v>25</v>
      </c>
      <c r="C111" s="30" t="s">
        <v>52</v>
      </c>
      <c r="D111" s="76">
        <f>D112+D113+D114</f>
        <v>779185.992</v>
      </c>
      <c r="E111" s="76">
        <f>E112+E113+E114</f>
        <v>143462.576</v>
      </c>
      <c r="F111" s="76">
        <f>F112+F113+F114</f>
        <v>143352.781</v>
      </c>
      <c r="G111" s="148">
        <f t="shared" si="3"/>
        <v>99.92346784571886</v>
      </c>
      <c r="H111" s="76">
        <f t="shared" si="4"/>
        <v>18.397761570641787</v>
      </c>
      <c r="I111" s="150">
        <f t="shared" si="5"/>
        <v>4.923467845718861</v>
      </c>
    </row>
    <row r="112" spans="1:9" s="7" customFormat="1" ht="18" customHeight="1">
      <c r="A112" s="152"/>
      <c r="B112" s="153"/>
      <c r="C112" s="54" t="s">
        <v>35</v>
      </c>
      <c r="D112" s="93">
        <v>779125.992</v>
      </c>
      <c r="E112" s="93">
        <v>143402.576</v>
      </c>
      <c r="F112" s="93">
        <v>143292.781</v>
      </c>
      <c r="G112" s="147">
        <f t="shared" si="3"/>
        <v>99.92343582447221</v>
      </c>
      <c r="H112" s="93">
        <f t="shared" si="4"/>
        <v>18.391477433857705</v>
      </c>
      <c r="I112" s="151">
        <f t="shared" si="5"/>
        <v>4.923435824472207</v>
      </c>
    </row>
    <row r="113" spans="1:9" s="28" customFormat="1" ht="16.5" customHeight="1" hidden="1">
      <c r="A113" s="154"/>
      <c r="B113" s="155"/>
      <c r="C113" s="54" t="s">
        <v>36</v>
      </c>
      <c r="D113" s="99">
        <v>0</v>
      </c>
      <c r="E113" s="99">
        <v>0</v>
      </c>
      <c r="F113" s="99">
        <v>0</v>
      </c>
      <c r="G113" s="93" t="e">
        <f t="shared" si="3"/>
        <v>#DIV/0!</v>
      </c>
      <c r="H113" s="99" t="e">
        <f t="shared" si="4"/>
        <v>#DIV/0!</v>
      </c>
      <c r="I113" s="77" t="e">
        <f t="shared" si="5"/>
        <v>#DIV/0!</v>
      </c>
    </row>
    <row r="114" spans="1:9" s="2" customFormat="1" ht="27.75" customHeight="1">
      <c r="A114" s="156"/>
      <c r="B114" s="157"/>
      <c r="C114" s="54" t="s">
        <v>71</v>
      </c>
      <c r="D114" s="93">
        <v>60</v>
      </c>
      <c r="E114" s="93">
        <v>60</v>
      </c>
      <c r="F114" s="93">
        <v>60</v>
      </c>
      <c r="G114" s="93">
        <f>F114/E114*100</f>
        <v>100</v>
      </c>
      <c r="H114" s="93">
        <f t="shared" si="4"/>
        <v>100</v>
      </c>
      <c r="I114" s="77">
        <f t="shared" si="5"/>
        <v>5</v>
      </c>
    </row>
    <row r="115" spans="1:9" s="2" customFormat="1" ht="45" customHeight="1">
      <c r="A115" s="50" t="s">
        <v>26</v>
      </c>
      <c r="B115" s="30" t="s">
        <v>77</v>
      </c>
      <c r="C115" s="30" t="s">
        <v>53</v>
      </c>
      <c r="D115" s="76">
        <f>D116+D117+D118</f>
        <v>1188816.345</v>
      </c>
      <c r="E115" s="76">
        <f>E116+E117+E118</f>
        <v>230516.853</v>
      </c>
      <c r="F115" s="76">
        <f>F116+F117+F118</f>
        <v>229188.44700000001</v>
      </c>
      <c r="G115" s="148">
        <f t="shared" si="3"/>
        <v>99.42372716670742</v>
      </c>
      <c r="H115" s="76">
        <f t="shared" si="4"/>
        <v>19.27870927784056</v>
      </c>
      <c r="I115" s="150">
        <f t="shared" si="5"/>
        <v>4.4237271667074225</v>
      </c>
    </row>
    <row r="116" spans="1:9" s="7" customFormat="1" ht="18" customHeight="1">
      <c r="A116" s="152"/>
      <c r="B116" s="153"/>
      <c r="C116" s="54" t="s">
        <v>35</v>
      </c>
      <c r="D116" s="93">
        <v>1171412.92</v>
      </c>
      <c r="E116" s="93">
        <v>230504.8</v>
      </c>
      <c r="F116" s="93">
        <v>229176.394</v>
      </c>
      <c r="G116" s="93">
        <f t="shared" si="3"/>
        <v>99.42369703364096</v>
      </c>
      <c r="H116" s="93">
        <f t="shared" si="4"/>
        <v>19.564099907656814</v>
      </c>
      <c r="I116" s="77">
        <f t="shared" si="5"/>
        <v>4.423697033640963</v>
      </c>
    </row>
    <row r="117" spans="1:9" s="9" customFormat="1" ht="17.25" customHeight="1" hidden="1">
      <c r="A117" s="154"/>
      <c r="B117" s="155"/>
      <c r="C117" s="54" t="s">
        <v>36</v>
      </c>
      <c r="D117" s="99"/>
      <c r="E117" s="99"/>
      <c r="F117" s="99"/>
      <c r="G117" s="93" t="e">
        <f t="shared" si="3"/>
        <v>#DIV/0!</v>
      </c>
      <c r="H117" s="99" t="e">
        <f t="shared" si="4"/>
        <v>#DIV/0!</v>
      </c>
      <c r="I117" s="105" t="e">
        <f t="shared" si="5"/>
        <v>#DIV/0!</v>
      </c>
    </row>
    <row r="118" spans="1:9" s="2" customFormat="1" ht="27" customHeight="1">
      <c r="A118" s="154"/>
      <c r="B118" s="155"/>
      <c r="C118" s="54" t="s">
        <v>71</v>
      </c>
      <c r="D118" s="93">
        <v>17403.425</v>
      </c>
      <c r="E118" s="93">
        <v>12.053</v>
      </c>
      <c r="F118" s="93">
        <v>12.053</v>
      </c>
      <c r="G118" s="93">
        <f t="shared" si="3"/>
        <v>100</v>
      </c>
      <c r="H118" s="93">
        <f t="shared" si="4"/>
        <v>0.06925648256018571</v>
      </c>
      <c r="I118" s="77">
        <f t="shared" si="5"/>
        <v>5</v>
      </c>
    </row>
    <row r="119" spans="1:12" s="2" customFormat="1" ht="21" customHeight="1">
      <c r="A119" s="156"/>
      <c r="B119" s="157"/>
      <c r="C119" s="88" t="s">
        <v>96</v>
      </c>
      <c r="D119" s="96">
        <v>37258.9</v>
      </c>
      <c r="E119" s="96">
        <v>0</v>
      </c>
      <c r="F119" s="96">
        <v>0</v>
      </c>
      <c r="G119" s="96"/>
      <c r="H119" s="96">
        <f t="shared" si="4"/>
        <v>0</v>
      </c>
      <c r="I119" s="87">
        <f t="shared" si="5"/>
        <v>-95</v>
      </c>
      <c r="J119" s="67"/>
      <c r="K119" s="67"/>
      <c r="L119" s="67"/>
    </row>
    <row r="120" spans="1:9" s="2" customFormat="1" ht="30" customHeight="1">
      <c r="A120" s="50" t="s">
        <v>27</v>
      </c>
      <c r="B120" s="30" t="s">
        <v>28</v>
      </c>
      <c r="C120" s="30" t="s">
        <v>54</v>
      </c>
      <c r="D120" s="76">
        <f>D121</f>
        <v>53852.8</v>
      </c>
      <c r="E120" s="76">
        <f>E121</f>
        <v>9215</v>
      </c>
      <c r="F120" s="76">
        <f>F121</f>
        <v>8858.14</v>
      </c>
      <c r="G120" s="76">
        <f t="shared" si="3"/>
        <v>96.12740097666847</v>
      </c>
      <c r="H120" s="76">
        <f t="shared" si="4"/>
        <v>16.448801176540492</v>
      </c>
      <c r="I120" s="100">
        <f t="shared" si="5"/>
        <v>1.1274009766684685</v>
      </c>
    </row>
    <row r="121" spans="1:9" s="7" customFormat="1" ht="18" customHeight="1">
      <c r="A121" s="152"/>
      <c r="B121" s="153"/>
      <c r="C121" s="54" t="s">
        <v>35</v>
      </c>
      <c r="D121" s="93">
        <v>53852.8</v>
      </c>
      <c r="E121" s="93">
        <v>9215</v>
      </c>
      <c r="F121" s="93">
        <v>8858.14</v>
      </c>
      <c r="G121" s="93">
        <f t="shared" si="3"/>
        <v>96.12740097666847</v>
      </c>
      <c r="H121" s="93">
        <f t="shared" si="4"/>
        <v>16.448801176540492</v>
      </c>
      <c r="I121" s="77">
        <f t="shared" si="5"/>
        <v>1.1274009766684685</v>
      </c>
    </row>
    <row r="122" spans="1:9" s="11" customFormat="1" ht="28.5" customHeight="1" hidden="1">
      <c r="A122" s="156"/>
      <c r="B122" s="157"/>
      <c r="C122" s="54" t="s">
        <v>71</v>
      </c>
      <c r="D122" s="99">
        <v>0</v>
      </c>
      <c r="E122" s="99">
        <v>0</v>
      </c>
      <c r="F122" s="99">
        <v>0</v>
      </c>
      <c r="G122" s="93" t="e">
        <f t="shared" si="3"/>
        <v>#DIV/0!</v>
      </c>
      <c r="H122" s="99" t="e">
        <f t="shared" si="4"/>
        <v>#DIV/0!</v>
      </c>
      <c r="I122" s="105" t="e">
        <f t="shared" si="5"/>
        <v>#DIV/0!</v>
      </c>
    </row>
    <row r="123" spans="1:9" s="2" customFormat="1" ht="30" customHeight="1" hidden="1">
      <c r="A123" s="50" t="s">
        <v>29</v>
      </c>
      <c r="B123" s="30" t="s">
        <v>30</v>
      </c>
      <c r="C123" s="30" t="s">
        <v>55</v>
      </c>
      <c r="D123" s="76">
        <f>D124</f>
        <v>0</v>
      </c>
      <c r="E123" s="76">
        <f>E124</f>
        <v>0</v>
      </c>
      <c r="F123" s="76">
        <f>F124</f>
        <v>0</v>
      </c>
      <c r="G123" s="76"/>
      <c r="H123" s="76"/>
      <c r="I123" s="100">
        <f t="shared" si="5"/>
        <v>-95</v>
      </c>
    </row>
    <row r="124" spans="1:9" s="7" customFormat="1" ht="18" customHeight="1" hidden="1">
      <c r="A124" s="165"/>
      <c r="B124" s="166"/>
      <c r="C124" s="51" t="s">
        <v>35</v>
      </c>
      <c r="D124" s="93">
        <v>0</v>
      </c>
      <c r="E124" s="93">
        <v>0</v>
      </c>
      <c r="F124" s="93">
        <v>0</v>
      </c>
      <c r="G124" s="93"/>
      <c r="H124" s="93"/>
      <c r="I124" s="77">
        <f t="shared" si="5"/>
        <v>-95</v>
      </c>
    </row>
    <row r="125" spans="1:9" s="2" customFormat="1" ht="25.5" customHeight="1">
      <c r="A125" s="50" t="s">
        <v>31</v>
      </c>
      <c r="B125" s="30" t="s">
        <v>32</v>
      </c>
      <c r="C125" s="30" t="s">
        <v>83</v>
      </c>
      <c r="D125" s="76">
        <f>D126+D127</f>
        <v>230162</v>
      </c>
      <c r="E125" s="76">
        <f>E126+E127</f>
        <v>35335.6</v>
      </c>
      <c r="F125" s="76">
        <f>F126+F127</f>
        <v>27067.341</v>
      </c>
      <c r="G125" s="76">
        <f t="shared" si="3"/>
        <v>76.60076806393552</v>
      </c>
      <c r="H125" s="76">
        <f t="shared" si="4"/>
        <v>11.76012591131464</v>
      </c>
      <c r="I125" s="100">
        <f t="shared" si="5"/>
        <v>-18.39923193606448</v>
      </c>
    </row>
    <row r="126" spans="1:9" s="7" customFormat="1" ht="18" customHeight="1">
      <c r="A126" s="152"/>
      <c r="B126" s="153"/>
      <c r="C126" s="51" t="s">
        <v>35</v>
      </c>
      <c r="D126" s="93">
        <v>230162</v>
      </c>
      <c r="E126" s="93">
        <v>35335.6</v>
      </c>
      <c r="F126" s="93">
        <v>27067.341</v>
      </c>
      <c r="G126" s="93">
        <f>F126/E126*100</f>
        <v>76.60076806393552</v>
      </c>
      <c r="H126" s="93">
        <f t="shared" si="4"/>
        <v>11.76012591131464</v>
      </c>
      <c r="I126" s="77">
        <f t="shared" si="5"/>
        <v>-18.39923193606448</v>
      </c>
    </row>
    <row r="127" spans="1:9" s="83" customFormat="1" ht="27" customHeight="1" hidden="1">
      <c r="A127" s="156"/>
      <c r="B127" s="157"/>
      <c r="C127" s="51" t="s">
        <v>71</v>
      </c>
      <c r="D127" s="99">
        <v>0</v>
      </c>
      <c r="E127" s="99">
        <v>0</v>
      </c>
      <c r="F127" s="99">
        <v>0</v>
      </c>
      <c r="G127" s="93" t="e">
        <f t="shared" si="3"/>
        <v>#DIV/0!</v>
      </c>
      <c r="H127" s="99" t="e">
        <f t="shared" si="4"/>
        <v>#DIV/0!</v>
      </c>
      <c r="I127" s="105" t="e">
        <f t="shared" si="5"/>
        <v>#DIV/0!</v>
      </c>
    </row>
    <row r="128" spans="1:9" s="3" customFormat="1" ht="44.25" customHeight="1">
      <c r="A128" s="50" t="s">
        <v>33</v>
      </c>
      <c r="B128" s="30" t="s">
        <v>78</v>
      </c>
      <c r="C128" s="30" t="s">
        <v>57</v>
      </c>
      <c r="D128" s="76">
        <f>D129+D130+D131</f>
        <v>1857907.534</v>
      </c>
      <c r="E128" s="76">
        <f>E129+E130+E131</f>
        <v>528249.7930000001</v>
      </c>
      <c r="F128" s="76">
        <f>F129+F130+F131</f>
        <v>512207.03500000003</v>
      </c>
      <c r="G128" s="76">
        <f t="shared" si="3"/>
        <v>96.96303562962304</v>
      </c>
      <c r="H128" s="76">
        <f t="shared" si="4"/>
        <v>27.569027286155567</v>
      </c>
      <c r="I128" s="100">
        <f>G128-95</f>
        <v>1.963035629623036</v>
      </c>
    </row>
    <row r="129" spans="1:9" s="7" customFormat="1" ht="17.25" customHeight="1">
      <c r="A129" s="152"/>
      <c r="B129" s="153"/>
      <c r="C129" s="54" t="s">
        <v>35</v>
      </c>
      <c r="D129" s="93">
        <v>718286.19</v>
      </c>
      <c r="E129" s="93">
        <v>392344.583</v>
      </c>
      <c r="F129" s="93">
        <v>379660.74</v>
      </c>
      <c r="G129" s="93">
        <f t="shared" si="3"/>
        <v>96.76716754873611</v>
      </c>
      <c r="H129" s="93">
        <f t="shared" si="4"/>
        <v>52.85647215352978</v>
      </c>
      <c r="I129" s="77">
        <f t="shared" si="5"/>
        <v>1.7671675487361114</v>
      </c>
    </row>
    <row r="130" spans="1:9" s="2" customFormat="1" ht="17.25" customHeight="1">
      <c r="A130" s="154"/>
      <c r="B130" s="155"/>
      <c r="C130" s="54" t="s">
        <v>36</v>
      </c>
      <c r="D130" s="93">
        <v>312622.637</v>
      </c>
      <c r="E130" s="93">
        <v>726.45</v>
      </c>
      <c r="F130" s="93">
        <v>609.878</v>
      </c>
      <c r="G130" s="93">
        <f t="shared" si="3"/>
        <v>83.95319705416753</v>
      </c>
      <c r="H130" s="93">
        <f t="shared" si="4"/>
        <v>0.19508440138965372</v>
      </c>
      <c r="I130" s="77">
        <f t="shared" si="5"/>
        <v>-11.046802945832468</v>
      </c>
    </row>
    <row r="131" spans="1:9" s="2" customFormat="1" ht="27" customHeight="1">
      <c r="A131" s="154"/>
      <c r="B131" s="155"/>
      <c r="C131" s="54" t="s">
        <v>71</v>
      </c>
      <c r="D131" s="93">
        <v>826998.707</v>
      </c>
      <c r="E131" s="93">
        <v>135178.76</v>
      </c>
      <c r="F131" s="93">
        <v>131936.417</v>
      </c>
      <c r="G131" s="93">
        <f t="shared" si="3"/>
        <v>97.60144049257441</v>
      </c>
      <c r="H131" s="93">
        <f t="shared" si="4"/>
        <v>15.95364247649301</v>
      </c>
      <c r="I131" s="77">
        <f>G131-95</f>
        <v>2.6014404925744117</v>
      </c>
    </row>
    <row r="132" spans="1:10" s="2" customFormat="1" ht="21" customHeight="1">
      <c r="A132" s="156"/>
      <c r="B132" s="157"/>
      <c r="C132" s="88" t="s">
        <v>96</v>
      </c>
      <c r="D132" s="96">
        <v>1569057.048</v>
      </c>
      <c r="E132" s="96">
        <v>443939.652</v>
      </c>
      <c r="F132" s="96">
        <v>430659.271</v>
      </c>
      <c r="G132" s="96">
        <f>F132/E132*100</f>
        <v>97.00851659900837</v>
      </c>
      <c r="H132" s="96">
        <f t="shared" si="4"/>
        <v>27.44701166531454</v>
      </c>
      <c r="I132" s="87">
        <f>G132-95</f>
        <v>2.0085165990083738</v>
      </c>
      <c r="J132" s="67"/>
    </row>
    <row r="133" spans="1:9" s="2" customFormat="1" ht="45" customHeight="1">
      <c r="A133" s="57" t="s">
        <v>34</v>
      </c>
      <c r="B133" s="58" t="s">
        <v>79</v>
      </c>
      <c r="C133" s="30" t="s">
        <v>56</v>
      </c>
      <c r="D133" s="76">
        <f>D134+D135</f>
        <v>135198.98</v>
      </c>
      <c r="E133" s="76">
        <f>E134+E135</f>
        <v>28453.243</v>
      </c>
      <c r="F133" s="76">
        <f>F134+F135</f>
        <v>25224.635</v>
      </c>
      <c r="G133" s="76">
        <f t="shared" si="3"/>
        <v>88.65293492204034</v>
      </c>
      <c r="H133" s="94">
        <f t="shared" si="4"/>
        <v>18.65741516688957</v>
      </c>
      <c r="I133" s="101">
        <f>G133-95</f>
        <v>-6.347065077959655</v>
      </c>
    </row>
    <row r="134" spans="1:9" s="7" customFormat="1" ht="18" customHeight="1">
      <c r="A134" s="152"/>
      <c r="B134" s="153"/>
      <c r="C134" s="54" t="s">
        <v>35</v>
      </c>
      <c r="D134" s="93">
        <v>131856.029</v>
      </c>
      <c r="E134" s="93">
        <v>28453.243</v>
      </c>
      <c r="F134" s="93">
        <v>25224.635</v>
      </c>
      <c r="G134" s="93">
        <f>F134/E134*100</f>
        <v>88.65293492204034</v>
      </c>
      <c r="H134" s="93">
        <f t="shared" si="4"/>
        <v>19.130437334799456</v>
      </c>
      <c r="I134" s="77">
        <f>G134-95</f>
        <v>-6.347065077959655</v>
      </c>
    </row>
    <row r="135" spans="1:9" s="7" customFormat="1" ht="28.5" customHeight="1" thickBot="1">
      <c r="A135" s="154"/>
      <c r="B135" s="155"/>
      <c r="C135" s="54" t="s">
        <v>71</v>
      </c>
      <c r="D135" s="93">
        <v>3342.951</v>
      </c>
      <c r="E135" s="93">
        <v>0</v>
      </c>
      <c r="F135" s="93">
        <v>0</v>
      </c>
      <c r="G135" s="93"/>
      <c r="H135" s="93">
        <f t="shared" si="4"/>
        <v>0</v>
      </c>
      <c r="I135" s="77">
        <f>G135-95</f>
        <v>-95</v>
      </c>
    </row>
    <row r="136" spans="1:9" s="7" customFormat="1" ht="21" customHeight="1" hidden="1">
      <c r="A136" s="156"/>
      <c r="B136" s="157"/>
      <c r="C136" s="88" t="s">
        <v>96</v>
      </c>
      <c r="D136" s="141"/>
      <c r="E136" s="141"/>
      <c r="F136" s="141"/>
      <c r="G136" s="96"/>
      <c r="H136" s="96"/>
      <c r="I136" s="87"/>
    </row>
    <row r="137" spans="1:9" s="72" customFormat="1" ht="18" customHeight="1" hidden="1">
      <c r="A137" s="156" t="s">
        <v>72</v>
      </c>
      <c r="B137" s="177"/>
      <c r="C137" s="166"/>
      <c r="D137" s="142">
        <v>0</v>
      </c>
      <c r="E137" s="142" t="s">
        <v>67</v>
      </c>
      <c r="F137" s="142" t="s">
        <v>67</v>
      </c>
      <c r="G137" s="93" t="e">
        <f t="shared" si="3"/>
        <v>#VALUE!</v>
      </c>
      <c r="H137" s="93"/>
      <c r="I137" s="77"/>
    </row>
    <row r="138" spans="1:9" s="72" customFormat="1" ht="27.75" customHeight="1" hidden="1" thickBot="1">
      <c r="A138" s="154" t="s">
        <v>106</v>
      </c>
      <c r="B138" s="178"/>
      <c r="C138" s="153"/>
      <c r="D138" s="143">
        <v>0</v>
      </c>
      <c r="E138" s="143">
        <v>0</v>
      </c>
      <c r="F138" s="143">
        <v>0</v>
      </c>
      <c r="G138" s="119" t="e">
        <f t="shared" si="3"/>
        <v>#DIV/0!</v>
      </c>
      <c r="H138" s="119"/>
      <c r="I138" s="120"/>
    </row>
    <row r="139" spans="1:11" s="1" customFormat="1" ht="26.25" customHeight="1" thickBot="1">
      <c r="A139" s="161" t="s">
        <v>65</v>
      </c>
      <c r="B139" s="162"/>
      <c r="C139" s="162"/>
      <c r="D139" s="132">
        <f>D142+D143+D144</f>
        <v>53608069.764000006</v>
      </c>
      <c r="E139" s="132">
        <f>E142+E143+E144</f>
        <v>8918165.75</v>
      </c>
      <c r="F139" s="132">
        <f>F142+F143+F144</f>
        <v>8716404.008</v>
      </c>
      <c r="G139" s="132">
        <f t="shared" si="3"/>
        <v>97.7376318443061</v>
      </c>
      <c r="H139" s="132">
        <f t="shared" si="4"/>
        <v>16.259499822270076</v>
      </c>
      <c r="I139" s="133">
        <f t="shared" si="5"/>
        <v>2.737631844306094</v>
      </c>
      <c r="J139" s="63"/>
      <c r="K139" s="63"/>
    </row>
    <row r="140" spans="1:11" s="1" customFormat="1" ht="36.75" customHeight="1" hidden="1">
      <c r="A140" s="167" t="s">
        <v>119</v>
      </c>
      <c r="B140" s="167"/>
      <c r="C140" s="167"/>
      <c r="D140" s="149">
        <f>D142+D143+D145</f>
        <v>51145573.378000006</v>
      </c>
      <c r="E140" s="130">
        <f>E142+E143+E145</f>
        <v>8918165.75</v>
      </c>
      <c r="F140" s="130">
        <f>F142+F143+F145</f>
        <v>8716404.008</v>
      </c>
      <c r="G140" s="130">
        <f>F140/E140*100</f>
        <v>97.7376318443061</v>
      </c>
      <c r="H140" s="130">
        <f>F140/D140*100</f>
        <v>17.042342928839496</v>
      </c>
      <c r="I140" s="131">
        <f>G140-95</f>
        <v>2.737631844306094</v>
      </c>
      <c r="J140" s="63"/>
      <c r="K140" s="63"/>
    </row>
    <row r="141" spans="1:9" s="1" customFormat="1" ht="15.75" customHeight="1">
      <c r="A141" s="168"/>
      <c r="B141" s="168"/>
      <c r="C141" s="30" t="s">
        <v>63</v>
      </c>
      <c r="D141" s="142"/>
      <c r="E141" s="94"/>
      <c r="F141" s="94"/>
      <c r="G141" s="93"/>
      <c r="H141" s="93"/>
      <c r="I141" s="77"/>
    </row>
    <row r="142" spans="1:13" s="1" customFormat="1" ht="20.25" customHeight="1">
      <c r="A142" s="168"/>
      <c r="B142" s="168"/>
      <c r="C142" s="30" t="s">
        <v>35</v>
      </c>
      <c r="D142" s="94">
        <f>D7+D11+D23+D29+D34+D38+D43+D47+D51+D55+D59+D63+D67+D71+D75+D80+D85+D97+D92+D100+D103+D107+D112+D116+D121+D124+D126+D129+D134</f>
        <v>29373810.509999998</v>
      </c>
      <c r="E142" s="94">
        <f>E7+E11+E23+E29+E34+E38+E43+E47+E51+E55+E59+E63+E67+E71+E75+E80+E85+E92+E97+E100+E103+E107+E112+E116+E121+E124+E126+E129+E134</f>
        <v>5625764.805999999</v>
      </c>
      <c r="F142" s="94">
        <f>F7+F11+F23+F29+F34+F38+F43+F47+F51+F55+F59+F63+F67+F71+F75+F80+F85+F92+F97+F100+F103+F107+F112+F116+F121+F124+F126+F129+F134</f>
        <v>5440871.829</v>
      </c>
      <c r="G142" s="94">
        <f t="shared" si="3"/>
        <v>96.71346059823178</v>
      </c>
      <c r="H142" s="94">
        <f t="shared" si="4"/>
        <v>18.522866916254237</v>
      </c>
      <c r="I142" s="101">
        <f t="shared" si="5"/>
        <v>1.7134605982317765</v>
      </c>
      <c r="K142" s="52"/>
      <c r="L142" s="52"/>
      <c r="M142" s="52"/>
    </row>
    <row r="143" spans="1:9" s="1" customFormat="1" ht="20.25" customHeight="1">
      <c r="A143" s="168"/>
      <c r="B143" s="168"/>
      <c r="C143" s="30" t="s">
        <v>36</v>
      </c>
      <c r="D143" s="94">
        <f>D26+D30+D39+D44+D48+D52+D56+D60+D64+D68+D72+D76+D86+D93+D104+D108+D130+D98</f>
        <v>12586770.345000003</v>
      </c>
      <c r="E143" s="94">
        <f>E26+E30+E39+E44+E48+E52+E56+E60+E64+E68+E72+E76+E86+E93+E104+E108+E130+E98</f>
        <v>2286418.111</v>
      </c>
      <c r="F143" s="94">
        <f>F26+F30+F39+F44+F48+F52+F56+F60+F64+F68+F72+F76+F86+F93+F104+F108+F130+F98</f>
        <v>2272791.688</v>
      </c>
      <c r="G143" s="94">
        <f t="shared" si="3"/>
        <v>99.40402750772299</v>
      </c>
      <c r="H143" s="94">
        <f t="shared" si="4"/>
        <v>18.056988613467862</v>
      </c>
      <c r="I143" s="101">
        <f t="shared" si="5"/>
        <v>4.4040275077229865</v>
      </c>
    </row>
    <row r="144" spans="1:9" s="1" customFormat="1" ht="30" customHeight="1" thickBot="1">
      <c r="A144" s="168"/>
      <c r="B144" s="168"/>
      <c r="C144" s="31" t="s">
        <v>71</v>
      </c>
      <c r="D144" s="94">
        <f>D8+D31+D35+D40+D45+D49+D53+D57+D61+D65+D69+D73+D77+D81+D87+D94+D109+D114+D118+D127+D131+D135+D137+D105+D27</f>
        <v>11647488.909000002</v>
      </c>
      <c r="E144" s="94">
        <f>E8+E31+E35+E40+E45+E49+E53+E57+E61+E65+E69+E73+E77+E81+E87+E94+E109+E114+E118+E127+E131+E135+E105+E27-0.001</f>
        <v>1005982.8329999999</v>
      </c>
      <c r="F144" s="94">
        <f>F8+F31+F35+F40+F45+F49+F53+F57+F61+F65+F69+F73+F77+F81+F87+F94+F109+F114+F118+F127+F131+F135+F105+F27</f>
        <v>1002740.4909999999</v>
      </c>
      <c r="G144" s="94">
        <f aca="true" t="shared" si="6" ref="G144:G153">F144/E144*100</f>
        <v>99.67769410236049</v>
      </c>
      <c r="H144" s="94">
        <f aca="true" t="shared" si="7" ref="H144:H153">F144/D144*100</f>
        <v>8.609070150950592</v>
      </c>
      <c r="I144" s="101">
        <f aca="true" t="shared" si="8" ref="I144:I151">G144-95</f>
        <v>4.6776941023604905</v>
      </c>
    </row>
    <row r="145" spans="1:9" s="106" customFormat="1" ht="56.25" customHeight="1" hidden="1">
      <c r="A145" s="169"/>
      <c r="B145" s="169"/>
      <c r="C145" s="125" t="s">
        <v>121</v>
      </c>
      <c r="D145" s="143">
        <f>D144-2462496.386</f>
        <v>9184992.523000002</v>
      </c>
      <c r="E145" s="143">
        <f>E144</f>
        <v>1005982.8329999999</v>
      </c>
      <c r="F145" s="143">
        <f>F144</f>
        <v>1002740.4909999999</v>
      </c>
      <c r="G145" s="126">
        <f>F145/E145*100</f>
        <v>99.67769410236049</v>
      </c>
      <c r="H145" s="126">
        <f>F145/D145*100</f>
        <v>10.917161755864825</v>
      </c>
      <c r="I145" s="127">
        <f>G145-95</f>
        <v>4.6776941023604905</v>
      </c>
    </row>
    <row r="146" spans="1:13" s="1" customFormat="1" ht="26.25" customHeight="1" thickBot="1">
      <c r="A146" s="175" t="s">
        <v>64</v>
      </c>
      <c r="B146" s="176"/>
      <c r="C146" s="176"/>
      <c r="D146" s="128">
        <f>D149+D150+D151</f>
        <v>53631883.712000005</v>
      </c>
      <c r="E146" s="128">
        <f>E149+E150+E151</f>
        <v>8918195.75</v>
      </c>
      <c r="F146" s="128">
        <f>F149+F150+F151</f>
        <v>8716434.008</v>
      </c>
      <c r="G146" s="128">
        <f t="shared" si="6"/>
        <v>97.73763945470697</v>
      </c>
      <c r="H146" s="128">
        <f t="shared" si="7"/>
        <v>16.25233611932545</v>
      </c>
      <c r="I146" s="129">
        <f t="shared" si="8"/>
        <v>2.737639454706965</v>
      </c>
      <c r="K146" s="90"/>
      <c r="L146" s="90"/>
      <c r="M146" s="90"/>
    </row>
    <row r="147" spans="1:13" s="1" customFormat="1" ht="36.75" customHeight="1" hidden="1">
      <c r="A147" s="170" t="s">
        <v>120</v>
      </c>
      <c r="B147" s="170"/>
      <c r="C147" s="170"/>
      <c r="D147" s="144">
        <f>D149+D150+D152</f>
        <v>51169387.326000005</v>
      </c>
      <c r="E147" s="144">
        <f>E149+E150+E152</f>
        <v>8918195.75</v>
      </c>
      <c r="F147" s="144">
        <f>F149+F150+F152</f>
        <v>8716434.008</v>
      </c>
      <c r="G147" s="115">
        <f>F147/E147*100</f>
        <v>97.73763945470697</v>
      </c>
      <c r="H147" s="115">
        <f>F147/D147*100</f>
        <v>17.034470146120036</v>
      </c>
      <c r="I147" s="116">
        <f>G147-95</f>
        <v>2.737639454706965</v>
      </c>
      <c r="K147" s="90"/>
      <c r="L147" s="90"/>
      <c r="M147" s="90"/>
    </row>
    <row r="148" spans="1:9" s="1" customFormat="1" ht="15.75" customHeight="1">
      <c r="A148" s="185"/>
      <c r="B148" s="185"/>
      <c r="C148" s="49" t="s">
        <v>63</v>
      </c>
      <c r="D148" s="145"/>
      <c r="E148" s="145"/>
      <c r="F148" s="145"/>
      <c r="G148" s="93"/>
      <c r="H148" s="93"/>
      <c r="I148" s="77"/>
    </row>
    <row r="149" spans="1:13" s="1" customFormat="1" ht="30.75" customHeight="1">
      <c r="A149" s="185"/>
      <c r="B149" s="185"/>
      <c r="C149" s="32" t="s">
        <v>70</v>
      </c>
      <c r="D149" s="95">
        <f>D142+D18</f>
        <v>29397624.457999997</v>
      </c>
      <c r="E149" s="95">
        <f>E142+E18</f>
        <v>5625794.805999999</v>
      </c>
      <c r="F149" s="95">
        <f>F142+F18</f>
        <v>5440901.829</v>
      </c>
      <c r="G149" s="95">
        <f t="shared" si="6"/>
        <v>96.71347812396557</v>
      </c>
      <c r="H149" s="95">
        <f t="shared" si="7"/>
        <v>18.507964263484435</v>
      </c>
      <c r="I149" s="102">
        <f t="shared" si="8"/>
        <v>1.7134781239655723</v>
      </c>
      <c r="K149" s="90"/>
      <c r="L149" s="90"/>
      <c r="M149" s="90"/>
    </row>
    <row r="150" spans="1:13" s="1" customFormat="1" ht="20.25" customHeight="1">
      <c r="A150" s="185"/>
      <c r="B150" s="185"/>
      <c r="C150" s="32" t="s">
        <v>36</v>
      </c>
      <c r="D150" s="95">
        <f aca="true" t="shared" si="9" ref="D150:F152">D143</f>
        <v>12586770.345000003</v>
      </c>
      <c r="E150" s="95">
        <f t="shared" si="9"/>
        <v>2286418.111</v>
      </c>
      <c r="F150" s="95">
        <f t="shared" si="9"/>
        <v>2272791.688</v>
      </c>
      <c r="G150" s="95">
        <f t="shared" si="6"/>
        <v>99.40402750772299</v>
      </c>
      <c r="H150" s="95">
        <f t="shared" si="7"/>
        <v>18.056988613467862</v>
      </c>
      <c r="I150" s="102">
        <f t="shared" si="8"/>
        <v>4.4040275077229865</v>
      </c>
      <c r="K150" s="90"/>
      <c r="L150" s="90"/>
      <c r="M150" s="90"/>
    </row>
    <row r="151" spans="1:13" s="1" customFormat="1" ht="31.5" customHeight="1">
      <c r="A151" s="185"/>
      <c r="B151" s="185"/>
      <c r="C151" s="33" t="s">
        <v>71</v>
      </c>
      <c r="D151" s="95">
        <f t="shared" si="9"/>
        <v>11647488.909000002</v>
      </c>
      <c r="E151" s="95">
        <f>E144</f>
        <v>1005982.8329999999</v>
      </c>
      <c r="F151" s="95">
        <f>F144</f>
        <v>1002740.4909999999</v>
      </c>
      <c r="G151" s="95">
        <f t="shared" si="6"/>
        <v>99.67769410236049</v>
      </c>
      <c r="H151" s="95">
        <f t="shared" si="7"/>
        <v>8.609070150950592</v>
      </c>
      <c r="I151" s="102">
        <f t="shared" si="8"/>
        <v>4.6776941023604905</v>
      </c>
      <c r="K151" s="90"/>
      <c r="L151" s="90"/>
      <c r="M151" s="90"/>
    </row>
    <row r="152" spans="1:13" s="1" customFormat="1" ht="56.25" customHeight="1" hidden="1">
      <c r="A152" s="185"/>
      <c r="B152" s="185"/>
      <c r="C152" s="33" t="s">
        <v>121</v>
      </c>
      <c r="D152" s="146">
        <f t="shared" si="9"/>
        <v>9184992.523000002</v>
      </c>
      <c r="E152" s="146">
        <f t="shared" si="9"/>
        <v>1005982.8329999999</v>
      </c>
      <c r="F152" s="146">
        <f t="shared" si="9"/>
        <v>1002740.4909999999</v>
      </c>
      <c r="G152" s="95">
        <f>F152/E152*100</f>
        <v>99.67769410236049</v>
      </c>
      <c r="H152" s="95">
        <f>F152/D152*100</f>
        <v>10.917161755864825</v>
      </c>
      <c r="I152" s="123">
        <f>G152-95</f>
        <v>4.6776941023604905</v>
      </c>
      <c r="K152" s="90"/>
      <c r="L152" s="90"/>
      <c r="M152" s="90"/>
    </row>
    <row r="153" spans="1:13" s="2" customFormat="1" ht="21.75" customHeight="1">
      <c r="A153" s="185"/>
      <c r="B153" s="185"/>
      <c r="C153" s="124" t="s">
        <v>96</v>
      </c>
      <c r="D153" s="121">
        <f>D9+D32+D41+D78+D82+D89+D110+D119+D132+D136+D36+D95</f>
        <v>7945186.715</v>
      </c>
      <c r="E153" s="121">
        <f>E9+E32+E41+E78+E82+E89+E110+E119+E132+E136+E36+E95</f>
        <v>902064.384</v>
      </c>
      <c r="F153" s="121">
        <f>F9+F32+F41+F78+F82+F89+F110+F119+F132+F136+F36+F95</f>
        <v>876777.411</v>
      </c>
      <c r="G153" s="121">
        <f t="shared" si="6"/>
        <v>97.19676627871388</v>
      </c>
      <c r="H153" s="121">
        <f t="shared" si="7"/>
        <v>11.03532795956451</v>
      </c>
      <c r="I153" s="122">
        <f>G153-95</f>
        <v>2.1967662787138806</v>
      </c>
      <c r="K153" s="90"/>
      <c r="L153" s="90"/>
      <c r="M153" s="90"/>
    </row>
    <row r="154" spans="1:13" s="2" customFormat="1" ht="45" customHeight="1" hidden="1">
      <c r="A154" s="113"/>
      <c r="B154" s="114"/>
      <c r="C154" s="117" t="s">
        <v>122</v>
      </c>
      <c r="D154" s="118">
        <f>D153-D89+D90</f>
        <v>7197928.148</v>
      </c>
      <c r="E154" s="118">
        <f>E153-E89+E90</f>
        <v>901776.588</v>
      </c>
      <c r="F154" s="136">
        <f>F153-F89+F90</f>
        <v>876489.615</v>
      </c>
      <c r="G154" s="115">
        <f>F154/E154*100</f>
        <v>97.1958716453171</v>
      </c>
      <c r="H154" s="115">
        <f>F154/D154*100</f>
        <v>12.176970886317328</v>
      </c>
      <c r="I154" s="116">
        <f>G154-95</f>
        <v>2.195871645317098</v>
      </c>
      <c r="K154" s="90"/>
      <c r="L154" s="90"/>
      <c r="M154" s="90"/>
    </row>
    <row r="155" spans="1:8" ht="12" customHeight="1">
      <c r="A155" s="47"/>
      <c r="B155" s="48" t="s">
        <v>99</v>
      </c>
      <c r="C155" s="48"/>
      <c r="D155" s="97"/>
      <c r="E155" s="19"/>
      <c r="F155" s="26"/>
      <c r="G155" s="19"/>
      <c r="H155" s="19"/>
    </row>
    <row r="156" spans="1:9" s="13" customFormat="1" ht="27.75" customHeight="1" hidden="1">
      <c r="A156" s="163" t="s">
        <v>117</v>
      </c>
      <c r="B156" s="164"/>
      <c r="C156" s="164"/>
      <c r="D156" s="164"/>
      <c r="E156" s="164"/>
      <c r="F156" s="164"/>
      <c r="G156" s="164"/>
      <c r="H156" s="164"/>
      <c r="I156" s="3"/>
    </row>
    <row r="157" spans="1:8" s="6" customFormat="1" ht="17.25" customHeight="1">
      <c r="A157" s="159" t="s">
        <v>130</v>
      </c>
      <c r="B157" s="160"/>
      <c r="C157" s="160"/>
      <c r="D157" s="160"/>
      <c r="E157" s="160"/>
      <c r="F157" s="160"/>
      <c r="G157" s="160"/>
      <c r="H157" s="160"/>
    </row>
    <row r="158" spans="1:9" s="4" customFormat="1" ht="12.75">
      <c r="A158" s="21"/>
      <c r="B158" s="22"/>
      <c r="C158" s="22"/>
      <c r="D158" s="20"/>
      <c r="E158" s="20"/>
      <c r="F158" s="27"/>
      <c r="G158" s="20"/>
      <c r="H158" s="20"/>
      <c r="I158" s="71"/>
    </row>
    <row r="159" spans="1:9" s="4" customFormat="1" ht="12.75">
      <c r="A159" s="21"/>
      <c r="B159" s="22"/>
      <c r="C159" s="22"/>
      <c r="D159" s="20"/>
      <c r="E159" s="20"/>
      <c r="F159" s="27"/>
      <c r="G159" s="20"/>
      <c r="H159" s="20"/>
      <c r="I159" s="71"/>
    </row>
    <row r="160" spans="1:9" s="4" customFormat="1" ht="12.75" hidden="1">
      <c r="A160" s="42"/>
      <c r="B160" s="43"/>
      <c r="C160" s="43"/>
      <c r="D160" s="44"/>
      <c r="E160" s="46"/>
      <c r="F160" s="45"/>
      <c r="G160" s="46"/>
      <c r="H160" s="46"/>
      <c r="I160" s="71"/>
    </row>
    <row r="161" spans="1:9" s="4" customFormat="1" ht="32.25" customHeight="1" hidden="1">
      <c r="A161" s="18" t="s">
        <v>0</v>
      </c>
      <c r="B161" s="18" t="s">
        <v>62</v>
      </c>
      <c r="C161" s="18" t="s">
        <v>69</v>
      </c>
      <c r="D161" s="46"/>
      <c r="E161" s="44"/>
      <c r="F161" s="45"/>
      <c r="G161" s="46"/>
      <c r="H161" s="46"/>
      <c r="I161" s="71"/>
    </row>
    <row r="162" spans="1:9" s="4" customFormat="1" ht="15.75" hidden="1">
      <c r="A162" s="172" t="s">
        <v>64</v>
      </c>
      <c r="B162" s="173"/>
      <c r="C162" s="174"/>
      <c r="D162" s="34">
        <f>D164+D165+D166</f>
        <v>24525968.417999998</v>
      </c>
      <c r="E162" s="34">
        <f>E164+E165+E166</f>
        <v>21619356.084</v>
      </c>
      <c r="F162" s="73">
        <f>F164+F165+F166</f>
        <v>20841969.650000002</v>
      </c>
      <c r="G162" s="35">
        <f>F162/E162*100</f>
        <v>96.40421097196635</v>
      </c>
      <c r="H162" s="35">
        <f>F162/D162*100</f>
        <v>84.97919142187165</v>
      </c>
      <c r="I162" s="71"/>
    </row>
    <row r="163" spans="1:9" s="4" customFormat="1" ht="13.5" hidden="1">
      <c r="A163" s="158"/>
      <c r="B163" s="158"/>
      <c r="C163" s="36" t="s">
        <v>63</v>
      </c>
      <c r="D163" s="37"/>
      <c r="E163" s="37"/>
      <c r="F163" s="74"/>
      <c r="G163" s="38"/>
      <c r="H163" s="38"/>
      <c r="I163" s="71"/>
    </row>
    <row r="164" spans="1:9" s="4" customFormat="1" ht="27" hidden="1">
      <c r="A164" s="158"/>
      <c r="B164" s="158"/>
      <c r="C164" s="39" t="s">
        <v>70</v>
      </c>
      <c r="D164" s="40">
        <v>14805057.912999997</v>
      </c>
      <c r="E164" s="40">
        <v>13268979.204</v>
      </c>
      <c r="F164" s="75">
        <v>12716245.471</v>
      </c>
      <c r="G164" s="35">
        <v>95.83439144411821</v>
      </c>
      <c r="H164" s="35">
        <v>85.89122410547374</v>
      </c>
      <c r="I164" s="71"/>
    </row>
    <row r="165" spans="1:9" s="4" customFormat="1" ht="13.5" hidden="1">
      <c r="A165" s="158"/>
      <c r="B165" s="158"/>
      <c r="C165" s="39" t="s">
        <v>36</v>
      </c>
      <c r="D165" s="40">
        <v>7926615.303999999</v>
      </c>
      <c r="E165" s="40">
        <v>7092166.329999999</v>
      </c>
      <c r="F165" s="75">
        <v>6886598.409</v>
      </c>
      <c r="G165" s="35">
        <v>97.10147913296332</v>
      </c>
      <c r="H165" s="35">
        <v>86.87943270723412</v>
      </c>
      <c r="I165" s="71"/>
    </row>
    <row r="166" spans="1:9" s="4" customFormat="1" ht="27" hidden="1">
      <c r="A166" s="158"/>
      <c r="B166" s="158"/>
      <c r="C166" s="41" t="s">
        <v>71</v>
      </c>
      <c r="D166" s="40">
        <v>1794295.2010000001</v>
      </c>
      <c r="E166" s="40">
        <v>1258210.55</v>
      </c>
      <c r="F166" s="75">
        <v>1239125.77</v>
      </c>
      <c r="G166" s="35">
        <v>98.4831807363243</v>
      </c>
      <c r="H166" s="35">
        <v>69.05919211673798</v>
      </c>
      <c r="I166" s="71"/>
    </row>
    <row r="167" spans="1:9" s="4" customFormat="1" ht="12.75">
      <c r="A167" s="21"/>
      <c r="B167" s="22"/>
      <c r="C167" s="22"/>
      <c r="D167" s="20"/>
      <c r="E167" s="20"/>
      <c r="F167" s="27"/>
      <c r="G167" s="20"/>
      <c r="H167" s="20"/>
      <c r="I167" s="71"/>
    </row>
    <row r="168" spans="1:9" s="4" customFormat="1" ht="12.75">
      <c r="A168" s="21"/>
      <c r="B168" s="22"/>
      <c r="C168" s="22"/>
      <c r="D168" s="20"/>
      <c r="E168" s="20"/>
      <c r="F168" s="27"/>
      <c r="G168" s="20"/>
      <c r="H168" s="20"/>
      <c r="I168" s="71"/>
    </row>
    <row r="169" spans="1:9" s="4" customFormat="1" ht="12.75">
      <c r="A169" s="21"/>
      <c r="B169" s="22"/>
      <c r="C169" s="22"/>
      <c r="D169" s="20"/>
      <c r="E169" s="20"/>
      <c r="F169" s="27"/>
      <c r="G169" s="20"/>
      <c r="H169" s="20"/>
      <c r="I169" s="71"/>
    </row>
    <row r="170" spans="1:9" s="4" customFormat="1" ht="12.75">
      <c r="A170" s="21"/>
      <c r="B170" s="22"/>
      <c r="C170" s="22"/>
      <c r="D170" s="20"/>
      <c r="E170" s="20"/>
      <c r="F170" s="27"/>
      <c r="G170" s="20"/>
      <c r="H170" s="20"/>
      <c r="I170" s="71"/>
    </row>
    <row r="171" spans="1:9" s="4" customFormat="1" ht="12.75">
      <c r="A171" s="21"/>
      <c r="B171" s="22"/>
      <c r="C171" s="22"/>
      <c r="D171" s="98"/>
      <c r="E171" s="98"/>
      <c r="F171" s="98"/>
      <c r="G171" s="20"/>
      <c r="H171" s="20"/>
      <c r="I171" s="71"/>
    </row>
    <row r="172" spans="1:9" s="4" customFormat="1" ht="12.75">
      <c r="A172" s="21"/>
      <c r="B172" s="22"/>
      <c r="C172" s="22"/>
      <c r="D172" s="20"/>
      <c r="E172" s="20"/>
      <c r="F172" s="27"/>
      <c r="G172" s="20"/>
      <c r="H172" s="20"/>
      <c r="I172" s="71"/>
    </row>
    <row r="173" spans="1:9" s="4" customFormat="1" ht="12.75">
      <c r="A173" s="21"/>
      <c r="B173" s="22"/>
      <c r="C173" s="22"/>
      <c r="D173" s="20"/>
      <c r="E173" s="20"/>
      <c r="F173" s="27"/>
      <c r="G173" s="20"/>
      <c r="H173" s="20"/>
      <c r="I173" s="71"/>
    </row>
    <row r="174" spans="1:9" s="4" customFormat="1" ht="12.75">
      <c r="A174" s="21"/>
      <c r="B174" s="22"/>
      <c r="C174" s="22"/>
      <c r="D174" s="20"/>
      <c r="E174" s="20"/>
      <c r="F174" s="27"/>
      <c r="G174" s="20"/>
      <c r="H174" s="20"/>
      <c r="I174" s="71"/>
    </row>
    <row r="175" spans="1:9" s="4" customFormat="1" ht="12.75">
      <c r="A175" s="21"/>
      <c r="B175" s="22"/>
      <c r="C175" s="22"/>
      <c r="D175" s="20"/>
      <c r="E175" s="20"/>
      <c r="F175" s="27"/>
      <c r="G175" s="20"/>
      <c r="H175" s="20"/>
      <c r="I175" s="71"/>
    </row>
    <row r="176" spans="1:9" s="4" customFormat="1" ht="12.75">
      <c r="A176" s="21"/>
      <c r="B176" s="22"/>
      <c r="C176" s="22"/>
      <c r="D176" s="20"/>
      <c r="E176" s="20"/>
      <c r="F176" s="27"/>
      <c r="G176" s="20"/>
      <c r="H176" s="20"/>
      <c r="I176" s="71"/>
    </row>
    <row r="177" spans="1:9" s="4" customFormat="1" ht="12.75">
      <c r="A177" s="21"/>
      <c r="B177" s="22"/>
      <c r="C177" s="22"/>
      <c r="D177" s="20"/>
      <c r="E177" s="20"/>
      <c r="F177" s="27"/>
      <c r="G177" s="20"/>
      <c r="H177" s="20"/>
      <c r="I177" s="71"/>
    </row>
    <row r="178" spans="1:9" s="4" customFormat="1" ht="12.75">
      <c r="A178" s="21"/>
      <c r="B178" s="22"/>
      <c r="C178" s="22"/>
      <c r="D178" s="20"/>
      <c r="E178" s="20"/>
      <c r="F178" s="27"/>
      <c r="G178" s="20"/>
      <c r="H178" s="20"/>
      <c r="I178" s="71"/>
    </row>
    <row r="179" spans="1:9" s="4" customFormat="1" ht="12.75">
      <c r="A179" s="21"/>
      <c r="B179" s="22"/>
      <c r="C179" s="22"/>
      <c r="D179" s="20"/>
      <c r="E179" s="20"/>
      <c r="F179" s="27"/>
      <c r="G179" s="20"/>
      <c r="H179" s="20"/>
      <c r="I179" s="71"/>
    </row>
    <row r="180" spans="1:9" s="4" customFormat="1" ht="12.75">
      <c r="A180" s="21"/>
      <c r="B180" s="22"/>
      <c r="C180" s="22"/>
      <c r="D180" s="20"/>
      <c r="E180" s="20"/>
      <c r="F180" s="27"/>
      <c r="G180" s="20"/>
      <c r="H180" s="20"/>
      <c r="I180" s="71"/>
    </row>
    <row r="181" spans="1:9" s="4" customFormat="1" ht="12.75">
      <c r="A181" s="21"/>
      <c r="B181" s="22"/>
      <c r="C181" s="22"/>
      <c r="D181" s="20"/>
      <c r="E181" s="20"/>
      <c r="F181" s="27"/>
      <c r="G181" s="20"/>
      <c r="H181" s="20"/>
      <c r="I181" s="71"/>
    </row>
    <row r="182" spans="1:9" s="4" customFormat="1" ht="12.75">
      <c r="A182" s="21"/>
      <c r="B182" s="22"/>
      <c r="C182" s="22"/>
      <c r="D182" s="20"/>
      <c r="E182" s="20"/>
      <c r="F182" s="27"/>
      <c r="G182" s="20"/>
      <c r="H182" s="20"/>
      <c r="I182" s="71"/>
    </row>
    <row r="183" spans="1:9" s="4" customFormat="1" ht="12.75">
      <c r="A183" s="21"/>
      <c r="B183" s="22"/>
      <c r="C183" s="22"/>
      <c r="D183" s="20"/>
      <c r="E183" s="20"/>
      <c r="F183" s="27"/>
      <c r="G183" s="20"/>
      <c r="H183" s="20"/>
      <c r="I183" s="71"/>
    </row>
    <row r="184" spans="1:9" s="4" customFormat="1" ht="12.75">
      <c r="A184" s="21"/>
      <c r="B184" s="22"/>
      <c r="C184" s="22"/>
      <c r="D184" s="20"/>
      <c r="E184" s="20"/>
      <c r="F184" s="27"/>
      <c r="G184" s="20"/>
      <c r="H184" s="20"/>
      <c r="I184" s="71"/>
    </row>
    <row r="185" spans="1:9" s="4" customFormat="1" ht="12.75">
      <c r="A185" s="21"/>
      <c r="B185" s="22"/>
      <c r="C185" s="22"/>
      <c r="D185" s="20"/>
      <c r="E185" s="20"/>
      <c r="F185" s="27"/>
      <c r="G185" s="20"/>
      <c r="H185" s="20"/>
      <c r="I185" s="71"/>
    </row>
    <row r="186" spans="1:9" s="4" customFormat="1" ht="12.75">
      <c r="A186" s="21"/>
      <c r="B186" s="22"/>
      <c r="C186" s="22"/>
      <c r="D186" s="20"/>
      <c r="E186" s="20"/>
      <c r="F186" s="27"/>
      <c r="G186" s="20"/>
      <c r="H186" s="20"/>
      <c r="I186" s="71"/>
    </row>
    <row r="187" spans="1:9" s="4" customFormat="1" ht="12.75">
      <c r="A187" s="21"/>
      <c r="B187" s="22"/>
      <c r="C187" s="22"/>
      <c r="D187" s="20"/>
      <c r="E187" s="20"/>
      <c r="F187" s="27"/>
      <c r="G187" s="20"/>
      <c r="H187" s="20"/>
      <c r="I187" s="71"/>
    </row>
    <row r="188" spans="1:9" s="4" customFormat="1" ht="12.75">
      <c r="A188" s="21"/>
      <c r="B188" s="22"/>
      <c r="C188" s="22"/>
      <c r="D188" s="20"/>
      <c r="E188" s="20"/>
      <c r="F188" s="27"/>
      <c r="G188" s="20"/>
      <c r="H188" s="20"/>
      <c r="I188" s="71"/>
    </row>
    <row r="189" spans="1:9" s="4" customFormat="1" ht="12.75">
      <c r="A189" s="21"/>
      <c r="B189" s="22"/>
      <c r="C189" s="22"/>
      <c r="D189" s="20"/>
      <c r="E189" s="20"/>
      <c r="F189" s="27"/>
      <c r="G189" s="20"/>
      <c r="H189" s="20"/>
      <c r="I189" s="71"/>
    </row>
    <row r="190" spans="1:9" s="4" customFormat="1" ht="12.75">
      <c r="A190" s="21"/>
      <c r="B190" s="22"/>
      <c r="C190" s="22"/>
      <c r="D190" s="20"/>
      <c r="E190" s="20"/>
      <c r="F190" s="27"/>
      <c r="G190" s="20"/>
      <c r="H190" s="20"/>
      <c r="I190" s="71"/>
    </row>
    <row r="191" spans="1:9" s="4" customFormat="1" ht="12.75">
      <c r="A191" s="21"/>
      <c r="B191" s="22"/>
      <c r="C191" s="22"/>
      <c r="D191" s="20"/>
      <c r="E191" s="20"/>
      <c r="F191" s="27"/>
      <c r="G191" s="20"/>
      <c r="H191" s="20"/>
      <c r="I191" s="71"/>
    </row>
    <row r="192" spans="1:9" s="4" customFormat="1" ht="12.75">
      <c r="A192" s="21"/>
      <c r="B192" s="22"/>
      <c r="C192" s="22"/>
      <c r="D192" s="20"/>
      <c r="E192" s="20"/>
      <c r="F192" s="27"/>
      <c r="G192" s="20"/>
      <c r="H192" s="20"/>
      <c r="I192" s="71"/>
    </row>
    <row r="193" spans="1:9" s="4" customFormat="1" ht="12.75">
      <c r="A193" s="21"/>
      <c r="B193" s="22"/>
      <c r="C193" s="22"/>
      <c r="D193" s="20"/>
      <c r="E193" s="20"/>
      <c r="F193" s="27"/>
      <c r="G193" s="20"/>
      <c r="H193" s="20"/>
      <c r="I193" s="71"/>
    </row>
    <row r="194" spans="1:9" s="4" customFormat="1" ht="12.75">
      <c r="A194" s="21"/>
      <c r="B194" s="22"/>
      <c r="C194" s="22"/>
      <c r="D194" s="20"/>
      <c r="E194" s="20"/>
      <c r="F194" s="27"/>
      <c r="G194" s="20"/>
      <c r="H194" s="20"/>
      <c r="I194" s="71"/>
    </row>
    <row r="195" spans="1:9" s="4" customFormat="1" ht="12.75">
      <c r="A195" s="21"/>
      <c r="B195" s="22"/>
      <c r="C195" s="22"/>
      <c r="D195" s="20"/>
      <c r="E195" s="20"/>
      <c r="F195" s="27"/>
      <c r="G195" s="20"/>
      <c r="H195" s="20"/>
      <c r="I195" s="71"/>
    </row>
    <row r="196" spans="1:9" s="4" customFormat="1" ht="12.75">
      <c r="A196" s="21"/>
      <c r="B196" s="22"/>
      <c r="C196" s="22"/>
      <c r="D196" s="20"/>
      <c r="E196" s="20"/>
      <c r="F196" s="27"/>
      <c r="G196" s="20"/>
      <c r="H196" s="20"/>
      <c r="I196" s="71"/>
    </row>
    <row r="197" spans="1:9" s="4" customFormat="1" ht="12.75">
      <c r="A197" s="21"/>
      <c r="B197" s="22"/>
      <c r="C197" s="22"/>
      <c r="D197" s="20"/>
      <c r="E197" s="20"/>
      <c r="F197" s="27"/>
      <c r="G197" s="20"/>
      <c r="H197" s="20"/>
      <c r="I197" s="71"/>
    </row>
    <row r="198" spans="1:9" s="4" customFormat="1" ht="12.75">
      <c r="A198" s="21"/>
      <c r="B198" s="22"/>
      <c r="C198" s="22"/>
      <c r="D198" s="20"/>
      <c r="E198" s="20"/>
      <c r="F198" s="27"/>
      <c r="G198" s="20"/>
      <c r="H198" s="20"/>
      <c r="I198" s="71"/>
    </row>
    <row r="199" spans="1:9" s="4" customFormat="1" ht="12.75">
      <c r="A199" s="21"/>
      <c r="B199" s="22"/>
      <c r="C199" s="22"/>
      <c r="D199" s="20"/>
      <c r="E199" s="20"/>
      <c r="F199" s="27"/>
      <c r="G199" s="20"/>
      <c r="H199" s="20"/>
      <c r="I199" s="71"/>
    </row>
    <row r="200" spans="1:9" s="4" customFormat="1" ht="12.75">
      <c r="A200" s="21"/>
      <c r="B200" s="22"/>
      <c r="C200" s="22"/>
      <c r="D200" s="20"/>
      <c r="E200" s="20"/>
      <c r="F200" s="27"/>
      <c r="G200" s="20"/>
      <c r="H200" s="20"/>
      <c r="I200" s="71"/>
    </row>
    <row r="201" spans="1:9" s="4" customFormat="1" ht="12.75">
      <c r="A201" s="21"/>
      <c r="B201" s="22"/>
      <c r="C201" s="22"/>
      <c r="D201" s="20"/>
      <c r="E201" s="20"/>
      <c r="F201" s="27"/>
      <c r="G201" s="20"/>
      <c r="H201" s="20"/>
      <c r="I201" s="71"/>
    </row>
    <row r="202" spans="1:9" s="4" customFormat="1" ht="12.75">
      <c r="A202" s="21"/>
      <c r="B202" s="22"/>
      <c r="C202" s="22"/>
      <c r="D202" s="20"/>
      <c r="E202" s="20"/>
      <c r="F202" s="27"/>
      <c r="G202" s="20"/>
      <c r="H202" s="20"/>
      <c r="I202" s="71"/>
    </row>
    <row r="203" spans="1:9" s="4" customFormat="1" ht="12.75">
      <c r="A203" s="21"/>
      <c r="B203" s="22"/>
      <c r="C203" s="22"/>
      <c r="D203" s="20"/>
      <c r="E203" s="20"/>
      <c r="F203" s="27"/>
      <c r="G203" s="20"/>
      <c r="H203" s="20"/>
      <c r="I203" s="71"/>
    </row>
    <row r="204" spans="1:9" s="4" customFormat="1" ht="12.75">
      <c r="A204" s="21"/>
      <c r="B204" s="22"/>
      <c r="C204" s="22"/>
      <c r="D204" s="20"/>
      <c r="E204" s="20"/>
      <c r="F204" s="27"/>
      <c r="G204" s="20"/>
      <c r="H204" s="20"/>
      <c r="I204" s="71"/>
    </row>
    <row r="205" spans="1:9" s="4" customFormat="1" ht="12.75">
      <c r="A205" s="21"/>
      <c r="B205" s="22"/>
      <c r="C205" s="22"/>
      <c r="D205" s="20"/>
      <c r="E205" s="20"/>
      <c r="F205" s="27"/>
      <c r="G205" s="20"/>
      <c r="H205" s="20"/>
      <c r="I205" s="71"/>
    </row>
    <row r="206" spans="1:9" s="4" customFormat="1" ht="12.75">
      <c r="A206" s="21"/>
      <c r="B206" s="22"/>
      <c r="C206" s="22"/>
      <c r="D206" s="20"/>
      <c r="E206" s="20"/>
      <c r="F206" s="27"/>
      <c r="G206" s="20"/>
      <c r="H206" s="20"/>
      <c r="I206" s="71"/>
    </row>
    <row r="207" spans="1:9" s="4" customFormat="1" ht="12.75">
      <c r="A207" s="21"/>
      <c r="B207" s="22"/>
      <c r="C207" s="22"/>
      <c r="D207" s="20"/>
      <c r="E207" s="20"/>
      <c r="F207" s="27"/>
      <c r="G207" s="20"/>
      <c r="H207" s="20"/>
      <c r="I207" s="71"/>
    </row>
    <row r="208" spans="1:9" s="4" customFormat="1" ht="12.75">
      <c r="A208" s="21"/>
      <c r="B208" s="22"/>
      <c r="C208" s="22"/>
      <c r="D208" s="20"/>
      <c r="E208" s="20"/>
      <c r="F208" s="27"/>
      <c r="G208" s="20"/>
      <c r="H208" s="20"/>
      <c r="I208" s="71"/>
    </row>
    <row r="209" spans="1:9" s="4" customFormat="1" ht="12.75">
      <c r="A209" s="21"/>
      <c r="B209" s="22"/>
      <c r="C209" s="22"/>
      <c r="D209" s="20"/>
      <c r="E209" s="20"/>
      <c r="F209" s="27"/>
      <c r="G209" s="20"/>
      <c r="H209" s="20"/>
      <c r="I209" s="71"/>
    </row>
    <row r="210" spans="1:9" s="4" customFormat="1" ht="12.75">
      <c r="A210" s="21"/>
      <c r="B210" s="22"/>
      <c r="C210" s="22"/>
      <c r="D210" s="20"/>
      <c r="E210" s="20"/>
      <c r="F210" s="27"/>
      <c r="G210" s="20"/>
      <c r="H210" s="20"/>
      <c r="I210" s="71"/>
    </row>
    <row r="211" spans="1:9" s="4" customFormat="1" ht="12.75">
      <c r="A211" s="21"/>
      <c r="B211" s="22"/>
      <c r="C211" s="22"/>
      <c r="D211" s="20"/>
      <c r="E211" s="20"/>
      <c r="F211" s="27"/>
      <c r="G211" s="20"/>
      <c r="H211" s="20"/>
      <c r="I211" s="71"/>
    </row>
    <row r="212" spans="1:9" s="4" customFormat="1" ht="12.75">
      <c r="A212" s="21"/>
      <c r="B212" s="22"/>
      <c r="C212" s="22"/>
      <c r="D212" s="20"/>
      <c r="E212" s="20"/>
      <c r="F212" s="27"/>
      <c r="G212" s="20"/>
      <c r="H212" s="20"/>
      <c r="I212" s="71"/>
    </row>
    <row r="213" spans="1:9" s="4" customFormat="1" ht="12.75">
      <c r="A213" s="21"/>
      <c r="B213" s="22"/>
      <c r="C213" s="22"/>
      <c r="D213" s="20"/>
      <c r="E213" s="20"/>
      <c r="F213" s="27"/>
      <c r="G213" s="20"/>
      <c r="H213" s="20"/>
      <c r="I213" s="71"/>
    </row>
    <row r="214" spans="4:8" ht="12.75">
      <c r="D214" s="20"/>
      <c r="E214" s="20"/>
      <c r="F214" s="27"/>
      <c r="G214" s="20"/>
      <c r="H214" s="20"/>
    </row>
    <row r="215" spans="1:8" ht="12.75">
      <c r="A215" s="23"/>
      <c r="B215" s="23"/>
      <c r="C215" s="23"/>
      <c r="D215" s="20"/>
      <c r="E215" s="20"/>
      <c r="F215" s="27"/>
      <c r="G215" s="20"/>
      <c r="H215" s="20"/>
    </row>
    <row r="216" spans="1:8" ht="12.75">
      <c r="A216" s="23"/>
      <c r="B216" s="23"/>
      <c r="C216" s="23"/>
      <c r="D216" s="20"/>
      <c r="E216" s="20"/>
      <c r="F216" s="27"/>
      <c r="G216" s="20"/>
      <c r="H216" s="20"/>
    </row>
    <row r="217" spans="1:8" ht="12.75">
      <c r="A217" s="23"/>
      <c r="B217" s="23"/>
      <c r="C217" s="23"/>
      <c r="D217" s="20"/>
      <c r="E217" s="20"/>
      <c r="F217" s="27"/>
      <c r="G217" s="20"/>
      <c r="H217" s="20"/>
    </row>
    <row r="218" spans="1:8" ht="12.75">
      <c r="A218" s="23"/>
      <c r="B218" s="23"/>
      <c r="C218" s="23"/>
      <c r="D218" s="20"/>
      <c r="E218" s="20"/>
      <c r="F218" s="27"/>
      <c r="G218" s="20"/>
      <c r="H218" s="20"/>
    </row>
    <row r="219" spans="1:8" ht="12.75">
      <c r="A219" s="23"/>
      <c r="B219" s="23"/>
      <c r="C219" s="23"/>
      <c r="D219" s="20"/>
      <c r="E219" s="20"/>
      <c r="F219" s="27"/>
      <c r="G219" s="20"/>
      <c r="H219" s="20"/>
    </row>
    <row r="220" spans="1:8" ht="12.75">
      <c r="A220" s="23"/>
      <c r="B220" s="23"/>
      <c r="C220" s="23"/>
      <c r="D220" s="20"/>
      <c r="E220" s="20"/>
      <c r="F220" s="27"/>
      <c r="G220" s="20"/>
      <c r="H220" s="20"/>
    </row>
  </sheetData>
  <sheetProtection password="CE2E" sheet="1" objects="1" scenarios="1"/>
  <autoFilter ref="A5:I5"/>
  <mergeCells count="43">
    <mergeCell ref="A7:B9"/>
    <mergeCell ref="A47:B49"/>
    <mergeCell ref="A43:B45"/>
    <mergeCell ref="A38:B41"/>
    <mergeCell ref="A29:B32"/>
    <mergeCell ref="A23:B24"/>
    <mergeCell ref="A26:B27"/>
    <mergeCell ref="A63:B65"/>
    <mergeCell ref="A59:B61"/>
    <mergeCell ref="A55:B57"/>
    <mergeCell ref="A148:B153"/>
    <mergeCell ref="A51:B53"/>
    <mergeCell ref="A11:B21"/>
    <mergeCell ref="A84:B90"/>
    <mergeCell ref="A34:B35"/>
    <mergeCell ref="A112:B114"/>
    <mergeCell ref="A103:B105"/>
    <mergeCell ref="A97:B98"/>
    <mergeCell ref="A107:B110"/>
    <mergeCell ref="A75:B78"/>
    <mergeCell ref="A71:B73"/>
    <mergeCell ref="A80:B82"/>
    <mergeCell ref="A92:B95"/>
    <mergeCell ref="A67:B69"/>
    <mergeCell ref="A141:B145"/>
    <mergeCell ref="A147:C147"/>
    <mergeCell ref="A3:I3"/>
    <mergeCell ref="A162:C162"/>
    <mergeCell ref="A146:C146"/>
    <mergeCell ref="A137:C137"/>
    <mergeCell ref="A138:C138"/>
    <mergeCell ref="A116:B119"/>
    <mergeCell ref="A100:B101"/>
    <mergeCell ref="A134:B136"/>
    <mergeCell ref="A129:B132"/>
    <mergeCell ref="A121:B122"/>
    <mergeCell ref="A163:B166"/>
    <mergeCell ref="A157:H157"/>
    <mergeCell ref="A139:C139"/>
    <mergeCell ref="A156:H156"/>
    <mergeCell ref="A124:B124"/>
    <mergeCell ref="A126:B127"/>
    <mergeCell ref="A140:C140"/>
  </mergeCells>
  <printOptions/>
  <pageMargins left="0.3937007874015748" right="0.2755905511811024" top="0.2755905511811024" bottom="0.2755905511811024" header="0.1968503937007874" footer="0.1968503937007874"/>
  <pageSetup fitToHeight="0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2023-04-17T08:45:54Z</cp:lastPrinted>
  <dcterms:created xsi:type="dcterms:W3CDTF">2002-03-11T10:22:12Z</dcterms:created>
  <dcterms:modified xsi:type="dcterms:W3CDTF">2023-04-19T12:21:55Z</dcterms:modified>
  <cp:category/>
  <cp:version/>
  <cp:contentType/>
  <cp:contentStatus/>
</cp:coreProperties>
</file>