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75" windowWidth="15825" windowHeight="1146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источникам'!$A$5:$M$137</definedName>
    <definedName name="_xlnm.Print_Titles" localSheetId="0">'По ГРБС и источникам'!$5:$5</definedName>
    <definedName name="_xlnm.Print_Area" localSheetId="0">'По ГРБС и источникам'!$A$1:$I$140</definedName>
  </definedNames>
  <calcPr fullCalcOnLoad="1"/>
</workbook>
</file>

<file path=xl/sharedStrings.xml><?xml version="1.0" encoding="utf-8"?>
<sst xmlns="http://schemas.openxmlformats.org/spreadsheetml/2006/main" count="243" uniqueCount="122">
  <si>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</si>
  <si>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</si>
  <si>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</si>
  <si>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</si>
  <si>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</si>
  <si>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</si>
  <si>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</si>
  <si>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</si>
  <si>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</si>
  <si>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</si>
  <si>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</si>
  <si>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</si>
  <si>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</si>
  <si>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</si>
  <si>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</si>
  <si>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</si>
  <si>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</si>
  <si>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</si>
  <si>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</si>
  <si>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</si>
  <si>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</si>
  <si>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</si>
  <si>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</si>
  <si>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</si>
  <si>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</si>
  <si>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</si>
  <si>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</si>
  <si>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</si>
  <si>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</si>
  <si>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</si>
  <si>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</si>
  <si>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</si>
  <si>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</si>
  <si>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</si>
  <si>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</si>
  <si>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</si>
  <si>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</si>
  <si>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</si>
  <si>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</si>
  <si>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</si>
  <si>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</si>
  <si>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</si>
  <si>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</si>
  <si>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</si>
  <si>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</si>
  <si>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</si>
  <si>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</si>
  <si>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</si>
  <si>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</si>
  <si>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</si>
  <si>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</si>
  <si>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</si>
  <si>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</si>
  <si>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</si>
  <si>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</si>
  <si>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</si>
  <si>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</si>
  <si>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</si>
  <si>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</si>
  <si>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</si>
  <si>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</si>
  <si>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</si>
  <si>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</si>
  <si>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</si>
  <si>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</si>
  <si>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</si>
  <si>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</si>
  <si>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</si>
  <si>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</si>
  <si>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</si>
  <si>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</si>
  <si>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</si>
  <si>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</si>
  <si>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</si>
  <si>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</si>
  <si>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</si>
  <si>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</si>
  <si>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</si>
  <si>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</si>
  <si>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</si>
  <si>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</si>
  <si>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</si>
  <si>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</si>
  <si>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</si>
  <si>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</si>
  <si>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</si>
  <si>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</si>
  <si>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</si>
  <si>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</si>
  <si>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</si>
  <si>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</si>
  <si>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</si>
  <si>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</si>
  <si>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</si>
  <si>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</si>
  <si>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</si>
  <si>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</si>
  <si>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</si>
  <si>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</si>
  <si>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</si>
  <si>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</si>
  <si>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</si>
  <si>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</si>
  <si>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</si>
  <si>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</si>
  <si>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</si>
  <si>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</si>
  <si>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</si>
  <si>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</si>
  <si>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</si>
  <si>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</si>
  <si>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</si>
  <si>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</si>
  <si>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</si>
  <si>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</si>
  <si>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</si>
  <si>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 xml:space="preserve">Оперативный анализ исполнения бюджета города Перми по расходам на 1 июля 2019 года </t>
  </si>
  <si>
    <t>Кассовый                           расход на 01.07.2019</t>
  </si>
  <si>
    <t>Кассовый план                                             1 полугодия                            2019 года</t>
  </si>
  <si>
    <t>% выпол-нения кассового плана 1 полугодия 2019 года</t>
  </si>
  <si>
    <t xml:space="preserve"> *   расчётный уровень установлен исходя из 95,0 % исполнения кассового плана по расходам за 1 полугодие 2019 года.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</si>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</sst>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21" fillId="35" borderId="16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vertical="center" wrapText="1"/>
    </xf>
    <xf numFmtId="49" fontId="68" fillId="0" borderId="0" xfId="0" applyNumberFormat="1" applyFont="1" applyFill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/>
    </xf>
    <xf numFmtId="49" fontId="21" fillId="35" borderId="14" xfId="0" applyNumberFormat="1" applyFont="1" applyFill="1" applyBorder="1" applyAlignment="1">
      <alignment horizontal="left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9" fillId="0" borderId="21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3" borderId="10" xfId="0" applyNumberFormat="1" applyFont="1" applyFill="1" applyBorder="1" applyAlignment="1">
      <alignment vertical="center"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179" fontId="73" fillId="33" borderId="10" xfId="0" applyNumberFormat="1" applyFont="1" applyFill="1" applyBorder="1" applyAlignment="1">
      <alignment vertical="center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8" fillId="33" borderId="10" xfId="0" applyNumberFormat="1" applyFont="1" applyFill="1" applyBorder="1" applyAlignment="1">
      <alignment vertical="center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33" borderId="10" xfId="0" applyNumberFormat="1" applyFont="1" applyFill="1" applyBorder="1" applyAlignment="1">
      <alignment vertical="center"/>
    </xf>
    <xf numFmtId="179" fontId="29" fillId="35" borderId="10" xfId="0" applyNumberFormat="1" applyFont="1" applyFill="1" applyBorder="1" applyAlignment="1" applyProtection="1">
      <alignment horizontal="center" vertical="center" wrapText="1"/>
      <protection/>
    </xf>
    <xf numFmtId="179" fontId="29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33" borderId="10" xfId="0" applyNumberFormat="1" applyFont="1" applyFill="1" applyBorder="1" applyAlignment="1">
      <alignment vertical="center"/>
    </xf>
    <xf numFmtId="49" fontId="68" fillId="0" borderId="17" xfId="0" applyNumberFormat="1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3" fillId="36" borderId="10" xfId="0" applyNumberFormat="1" applyFont="1" applyFill="1" applyBorder="1" applyAlignment="1" applyProtection="1">
      <alignment horizontal="center" vertical="center" wrapText="1"/>
      <protection/>
    </xf>
    <xf numFmtId="179" fontId="3" fillId="37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4.00390625" style="25" customWidth="1"/>
    <col min="7" max="7" width="9.28125" style="5" customWidth="1"/>
    <col min="8" max="8" width="7.7109375" style="5" customWidth="1"/>
    <col min="9" max="9" width="10.00390625" style="3" customWidth="1"/>
    <col min="13" max="13" width="11.7109375" style="0" bestFit="1" customWidth="1"/>
  </cols>
  <sheetData>
    <row r="1" ht="13.5" customHeight="1">
      <c r="I1" s="108" t="s">
        <v>103</v>
      </c>
    </row>
    <row r="2" ht="13.5" customHeight="1">
      <c r="I2" s="108" t="s">
        <v>104</v>
      </c>
    </row>
    <row r="3" spans="1:9" s="1" customFormat="1" ht="19.5" customHeight="1">
      <c r="A3" s="193" t="s">
        <v>116</v>
      </c>
      <c r="B3" s="193"/>
      <c r="C3" s="193"/>
      <c r="D3" s="193"/>
      <c r="E3" s="193"/>
      <c r="F3" s="193"/>
      <c r="G3" s="193"/>
      <c r="H3" s="193"/>
      <c r="I3" s="2"/>
    </row>
    <row r="4" spans="1:9" s="1" customFormat="1" ht="15" customHeight="1">
      <c r="A4" s="15"/>
      <c r="B4" s="16"/>
      <c r="C4" s="16"/>
      <c r="D4" s="17"/>
      <c r="E4" s="17"/>
      <c r="F4" s="26"/>
      <c r="G4" s="2"/>
      <c r="H4" s="2"/>
      <c r="I4" s="119" t="s">
        <v>58</v>
      </c>
    </row>
    <row r="5" spans="1:9" s="1" customFormat="1" ht="87" customHeight="1">
      <c r="A5" s="110" t="s">
        <v>0</v>
      </c>
      <c r="B5" s="110" t="s">
        <v>62</v>
      </c>
      <c r="C5" s="110" t="s">
        <v>69</v>
      </c>
      <c r="D5" s="135" t="s">
        <v>102</v>
      </c>
      <c r="E5" s="136" t="s">
        <v>118</v>
      </c>
      <c r="F5" s="120" t="s">
        <v>117</v>
      </c>
      <c r="G5" s="120" t="s">
        <v>119</v>
      </c>
      <c r="H5" s="111" t="s">
        <v>106</v>
      </c>
      <c r="I5" s="112" t="s">
        <v>108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47">
        <f>D7+D8</f>
        <v>1604102.3939999999</v>
      </c>
      <c r="E6" s="147">
        <f>E7+E8</f>
        <v>926542.775</v>
      </c>
      <c r="F6" s="147">
        <f>F7+F8</f>
        <v>911086.799</v>
      </c>
      <c r="G6" s="147">
        <f>F6/E6*100</f>
        <v>98.33186589793439</v>
      </c>
      <c r="H6" s="147">
        <f>F6/D6*100</f>
        <v>56.79729688128625</v>
      </c>
      <c r="I6" s="151" t="s">
        <v>67</v>
      </c>
      <c r="J6" s="109"/>
      <c r="K6" s="109"/>
    </row>
    <row r="7" spans="1:9" s="7" customFormat="1" ht="16.5" customHeight="1">
      <c r="A7" s="58"/>
      <c r="B7" s="59"/>
      <c r="C7" s="60" t="s">
        <v>35</v>
      </c>
      <c r="D7" s="146">
        <v>735602.394</v>
      </c>
      <c r="E7" s="146">
        <v>505714.025</v>
      </c>
      <c r="F7" s="146">
        <v>490258.049</v>
      </c>
      <c r="G7" s="146">
        <f>F7/E7*100</f>
        <v>96.94373198370363</v>
      </c>
      <c r="H7" s="146">
        <f aca="true" t="shared" si="0" ref="H7:H71">F7/D7*100</f>
        <v>66.64715245611342</v>
      </c>
      <c r="I7" s="152">
        <f>G7-95</f>
        <v>1.9437319837036284</v>
      </c>
    </row>
    <row r="8" spans="1:9" s="12" customFormat="1" ht="27" customHeight="1">
      <c r="A8" s="194"/>
      <c r="B8" s="195"/>
      <c r="C8" s="60" t="s">
        <v>71</v>
      </c>
      <c r="D8" s="146">
        <f>583500+285000</f>
        <v>868500</v>
      </c>
      <c r="E8" s="146">
        <v>420828.75</v>
      </c>
      <c r="F8" s="146">
        <v>420828.75</v>
      </c>
      <c r="G8" s="146">
        <f>F8/E8*100</f>
        <v>100</v>
      </c>
      <c r="H8" s="146">
        <f t="shared" si="0"/>
        <v>48.454663212435236</v>
      </c>
      <c r="I8" s="152">
        <f>G8-95</f>
        <v>5</v>
      </c>
    </row>
    <row r="9" spans="1:9" s="12" customFormat="1" ht="21.75" customHeight="1">
      <c r="A9" s="196"/>
      <c r="B9" s="197"/>
      <c r="C9" s="114" t="s">
        <v>101</v>
      </c>
      <c r="D9" s="154">
        <v>285000</v>
      </c>
      <c r="E9" s="154">
        <v>0</v>
      </c>
      <c r="F9" s="154">
        <v>0</v>
      </c>
      <c r="G9" s="154"/>
      <c r="H9" s="154">
        <f t="shared" si="0"/>
        <v>0</v>
      </c>
      <c r="I9" s="155">
        <f>G9-95</f>
        <v>-95</v>
      </c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47">
        <f>D11+D17+D20</f>
        <v>214077.787</v>
      </c>
      <c r="E10" s="147">
        <f>E11+E17+E20-0.001</f>
        <v>58233.504</v>
      </c>
      <c r="F10" s="147">
        <f>F11+F17+F20</f>
        <v>58161.358</v>
      </c>
      <c r="G10" s="147">
        <f aca="true" t="shared" si="1" ref="G10:G41">F10/E10*100</f>
        <v>99.8761091209624</v>
      </c>
      <c r="H10" s="147">
        <f t="shared" si="0"/>
        <v>27.16832923912839</v>
      </c>
      <c r="I10" s="151" t="s">
        <v>67</v>
      </c>
      <c r="J10" s="109"/>
    </row>
    <row r="11" spans="1:10" s="1" customFormat="1" ht="27.75" customHeight="1">
      <c r="A11" s="186"/>
      <c r="B11" s="187"/>
      <c r="C11" s="61" t="s">
        <v>66</v>
      </c>
      <c r="D11" s="148">
        <f>D12+D15+D13+D14+D16</f>
        <v>158668.40000000002</v>
      </c>
      <c r="E11" s="148">
        <f>E12+E15+E13+E14+E16</f>
        <v>55134.537</v>
      </c>
      <c r="F11" s="148">
        <f>F12+F15+F13+F14+F16</f>
        <v>55062.39</v>
      </c>
      <c r="G11" s="178">
        <f t="shared" si="1"/>
        <v>99.86914372746071</v>
      </c>
      <c r="H11" s="148">
        <f t="shared" si="0"/>
        <v>34.702807868485465</v>
      </c>
      <c r="I11" s="153">
        <f aca="true" t="shared" si="2" ref="I11:I20">G11-95</f>
        <v>4.86914372746071</v>
      </c>
      <c r="J11" s="117"/>
    </row>
    <row r="12" spans="1:9" s="1" customFormat="1" ht="20.25" customHeight="1" hidden="1">
      <c r="A12" s="64"/>
      <c r="B12" s="65"/>
      <c r="C12" s="60" t="s">
        <v>110</v>
      </c>
      <c r="D12" s="146">
        <f>107624.3+6710.7</f>
        <v>114335</v>
      </c>
      <c r="E12" s="146">
        <f>48100.353+1467.253</f>
        <v>49567.606</v>
      </c>
      <c r="F12" s="146">
        <f>48098.758+1467.253</f>
        <v>49566.011</v>
      </c>
      <c r="G12" s="146">
        <f t="shared" si="1"/>
        <v>99.9967821726149</v>
      </c>
      <c r="H12" s="146">
        <f t="shared" si="0"/>
        <v>43.351564262911616</v>
      </c>
      <c r="I12" s="152">
        <f t="shared" si="2"/>
        <v>4.9967821726149</v>
      </c>
    </row>
    <row r="13" spans="1:9" s="1" customFormat="1" ht="27" customHeight="1" hidden="1">
      <c r="A13" s="64"/>
      <c r="B13" s="65"/>
      <c r="C13" s="60" t="s">
        <v>115</v>
      </c>
      <c r="D13" s="146">
        <v>26697.7</v>
      </c>
      <c r="E13" s="146">
        <v>2434.931</v>
      </c>
      <c r="F13" s="146">
        <v>2364.379</v>
      </c>
      <c r="G13" s="146">
        <f t="shared" si="1"/>
        <v>97.10250516339066</v>
      </c>
      <c r="H13" s="146">
        <f>F13/D13*100</f>
        <v>8.856114946231322</v>
      </c>
      <c r="I13" s="152">
        <f>G13-95</f>
        <v>2.10250516339066</v>
      </c>
    </row>
    <row r="14" spans="1:9" s="1" customFormat="1" ht="17.25" customHeight="1" hidden="1">
      <c r="A14" s="64"/>
      <c r="B14" s="65"/>
      <c r="C14" s="60" t="s">
        <v>114</v>
      </c>
      <c r="D14" s="146">
        <v>32</v>
      </c>
      <c r="E14" s="146">
        <v>32</v>
      </c>
      <c r="F14" s="146">
        <v>32</v>
      </c>
      <c r="G14" s="146">
        <f t="shared" si="1"/>
        <v>100</v>
      </c>
      <c r="H14" s="146">
        <f>F14/D14*100</f>
        <v>100</v>
      </c>
      <c r="I14" s="152">
        <f>G14-95</f>
        <v>5</v>
      </c>
    </row>
    <row r="15" spans="1:9" s="1" customFormat="1" ht="27" customHeight="1" hidden="1">
      <c r="A15" s="64"/>
      <c r="B15" s="65"/>
      <c r="C15" s="60" t="s">
        <v>111</v>
      </c>
      <c r="D15" s="146">
        <v>12322.1</v>
      </c>
      <c r="E15" s="146">
        <v>3100</v>
      </c>
      <c r="F15" s="146">
        <v>3100</v>
      </c>
      <c r="G15" s="146">
        <f>F15/E15*100</f>
        <v>100</v>
      </c>
      <c r="H15" s="146">
        <f>F15/D15*100</f>
        <v>25.158049358469743</v>
      </c>
      <c r="I15" s="152">
        <f>G15-95</f>
        <v>5</v>
      </c>
    </row>
    <row r="16" spans="1:9" s="1" customFormat="1" ht="27" customHeight="1" hidden="1">
      <c r="A16" s="64"/>
      <c r="B16" s="65"/>
      <c r="C16" s="60" t="s">
        <v>109</v>
      </c>
      <c r="D16" s="146">
        <v>5281.6</v>
      </c>
      <c r="E16" s="146">
        <v>0</v>
      </c>
      <c r="F16" s="146">
        <v>0</v>
      </c>
      <c r="G16" s="146">
        <v>0</v>
      </c>
      <c r="H16" s="146">
        <f>F16/D16*100</f>
        <v>0</v>
      </c>
      <c r="I16" s="152">
        <f>G16-95</f>
        <v>-95</v>
      </c>
    </row>
    <row r="17" spans="1:13" s="1" customFormat="1" ht="27.75" customHeight="1">
      <c r="A17" s="64"/>
      <c r="B17" s="65"/>
      <c r="C17" s="61" t="s">
        <v>85</v>
      </c>
      <c r="D17" s="148">
        <f>D18+D19</f>
        <v>55409.386999999995</v>
      </c>
      <c r="E17" s="148">
        <f>E18+E19</f>
        <v>3098.968</v>
      </c>
      <c r="F17" s="148">
        <f>F18+F19</f>
        <v>3098.968</v>
      </c>
      <c r="G17" s="148">
        <f t="shared" si="1"/>
        <v>100</v>
      </c>
      <c r="H17" s="148">
        <f t="shared" si="0"/>
        <v>5.592857397971214</v>
      </c>
      <c r="I17" s="153">
        <f t="shared" si="2"/>
        <v>5</v>
      </c>
      <c r="M17" s="56"/>
    </row>
    <row r="18" spans="1:9" s="2" customFormat="1" ht="27.75" customHeight="1" hidden="1">
      <c r="A18" s="66"/>
      <c r="B18" s="65"/>
      <c r="C18" s="60" t="s">
        <v>113</v>
      </c>
      <c r="D18" s="146">
        <v>7251.632</v>
      </c>
      <c r="E18" s="146">
        <v>3098.968</v>
      </c>
      <c r="F18" s="146">
        <v>3098.968</v>
      </c>
      <c r="G18" s="146">
        <f t="shared" si="1"/>
        <v>100</v>
      </c>
      <c r="H18" s="146">
        <f t="shared" si="0"/>
        <v>42.73476646360433</v>
      </c>
      <c r="I18" s="152">
        <f t="shared" si="2"/>
        <v>5</v>
      </c>
    </row>
    <row r="19" spans="1:9" s="2" customFormat="1" ht="18" customHeight="1" hidden="1">
      <c r="A19" s="66"/>
      <c r="B19" s="65"/>
      <c r="C19" s="60" t="s">
        <v>112</v>
      </c>
      <c r="D19" s="173">
        <v>48157.755</v>
      </c>
      <c r="E19" s="146">
        <v>0</v>
      </c>
      <c r="F19" s="146">
        <v>0</v>
      </c>
      <c r="G19" s="146"/>
      <c r="H19" s="146">
        <f t="shared" si="0"/>
        <v>0</v>
      </c>
      <c r="I19" s="152">
        <f t="shared" si="2"/>
        <v>-95</v>
      </c>
    </row>
    <row r="20" spans="1:9" s="132" customFormat="1" ht="30" customHeight="1" hidden="1">
      <c r="A20" s="129"/>
      <c r="B20" s="130"/>
      <c r="C20" s="131" t="s">
        <v>100</v>
      </c>
      <c r="D20" s="163">
        <v>0</v>
      </c>
      <c r="E20" s="163">
        <v>0</v>
      </c>
      <c r="F20" s="163">
        <v>0</v>
      </c>
      <c r="G20" s="137" t="e">
        <f t="shared" si="1"/>
        <v>#DIV/0!</v>
      </c>
      <c r="H20" s="137" t="e">
        <f t="shared" si="0"/>
        <v>#DIV/0!</v>
      </c>
      <c r="I20" s="138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47">
        <f>D22</f>
        <v>189101.7</v>
      </c>
      <c r="E21" s="147">
        <f>E22</f>
        <v>71836.587</v>
      </c>
      <c r="F21" s="147">
        <f>F22</f>
        <v>68848.902</v>
      </c>
      <c r="G21" s="147">
        <f t="shared" si="1"/>
        <v>95.84099812537029</v>
      </c>
      <c r="H21" s="147">
        <f t="shared" si="0"/>
        <v>36.40839928990591</v>
      </c>
      <c r="I21" s="151" t="s">
        <v>67</v>
      </c>
    </row>
    <row r="22" spans="1:9" s="2" customFormat="1" ht="17.25" customHeight="1">
      <c r="A22" s="62"/>
      <c r="B22" s="63"/>
      <c r="C22" s="54" t="s">
        <v>35</v>
      </c>
      <c r="D22" s="146">
        <v>189101.7</v>
      </c>
      <c r="E22" s="174">
        <v>71836.587</v>
      </c>
      <c r="F22" s="146">
        <v>68848.902</v>
      </c>
      <c r="G22" s="146">
        <f t="shared" si="1"/>
        <v>95.84099812537029</v>
      </c>
      <c r="H22" s="146">
        <f t="shared" si="0"/>
        <v>36.40839928990591</v>
      </c>
      <c r="I22" s="152">
        <f>G22-95</f>
        <v>0.840998125370291</v>
      </c>
    </row>
    <row r="23" spans="1:9" s="8" customFormat="1" ht="17.25" customHeight="1" hidden="1">
      <c r="A23" s="68"/>
      <c r="B23" s="69"/>
      <c r="C23" s="54" t="s">
        <v>36</v>
      </c>
      <c r="D23" s="163">
        <v>0</v>
      </c>
      <c r="E23" s="163">
        <v>0</v>
      </c>
      <c r="F23" s="163">
        <v>0</v>
      </c>
      <c r="G23" s="137" t="e">
        <f t="shared" si="1"/>
        <v>#DIV/0!</v>
      </c>
      <c r="H23" s="137" t="e">
        <f t="shared" si="0"/>
        <v>#DIV/0!</v>
      </c>
      <c r="I23" s="138" t="e">
        <f>G23-95</f>
        <v>#DIV/0!</v>
      </c>
    </row>
    <row r="24" spans="1:9" s="8" customFormat="1" ht="54.75" customHeight="1">
      <c r="A24" s="70">
        <v>910</v>
      </c>
      <c r="B24" s="71" t="s">
        <v>94</v>
      </c>
      <c r="C24" s="31" t="s">
        <v>93</v>
      </c>
      <c r="D24" s="147">
        <f>D25</f>
        <v>50883.5</v>
      </c>
      <c r="E24" s="147">
        <f>E25</f>
        <v>17846.2</v>
      </c>
      <c r="F24" s="147">
        <f>F25</f>
        <v>17599.957</v>
      </c>
      <c r="G24" s="177">
        <f t="shared" si="1"/>
        <v>98.62019365467157</v>
      </c>
      <c r="H24" s="147">
        <f t="shared" si="0"/>
        <v>34.58873112109033</v>
      </c>
      <c r="I24" s="151" t="s">
        <v>67</v>
      </c>
    </row>
    <row r="25" spans="1:9" s="8" customFormat="1" ht="18.75" customHeight="1">
      <c r="A25" s="179"/>
      <c r="B25" s="180"/>
      <c r="C25" s="54" t="s">
        <v>36</v>
      </c>
      <c r="D25" s="146">
        <v>50883.5</v>
      </c>
      <c r="E25" s="146">
        <v>17846.2</v>
      </c>
      <c r="F25" s="146">
        <v>17599.957</v>
      </c>
      <c r="G25" s="146">
        <f t="shared" si="1"/>
        <v>98.62019365467157</v>
      </c>
      <c r="H25" s="146">
        <f t="shared" si="0"/>
        <v>34.58873112109033</v>
      </c>
      <c r="I25" s="152">
        <f>G25-95</f>
        <v>3.620193654671567</v>
      </c>
    </row>
    <row r="26" spans="1:9" s="2" customFormat="1" ht="40.5" customHeight="1">
      <c r="A26" s="72" t="s">
        <v>1</v>
      </c>
      <c r="B26" s="73" t="s">
        <v>75</v>
      </c>
      <c r="C26" s="31" t="s">
        <v>38</v>
      </c>
      <c r="D26" s="147">
        <f>D27+D28+D29</f>
        <v>99217.507</v>
      </c>
      <c r="E26" s="147">
        <f>E27+E28+E29</f>
        <v>38550.98</v>
      </c>
      <c r="F26" s="147">
        <f>F27+F28+F29</f>
        <v>38068.546</v>
      </c>
      <c r="G26" s="177">
        <f t="shared" si="1"/>
        <v>98.7485817481164</v>
      </c>
      <c r="H26" s="147">
        <f t="shared" si="0"/>
        <v>38.36877900993824</v>
      </c>
      <c r="I26" s="151" t="s">
        <v>67</v>
      </c>
    </row>
    <row r="27" spans="1:9" s="7" customFormat="1" ht="17.25" customHeight="1">
      <c r="A27" s="58"/>
      <c r="B27" s="59"/>
      <c r="C27" s="60" t="s">
        <v>35</v>
      </c>
      <c r="D27" s="146">
        <v>86273.707</v>
      </c>
      <c r="E27" s="146">
        <v>32614.579</v>
      </c>
      <c r="F27" s="146">
        <v>32134.093</v>
      </c>
      <c r="G27" s="146">
        <f t="shared" si="1"/>
        <v>98.52677540311036</v>
      </c>
      <c r="H27" s="146">
        <f t="shared" si="0"/>
        <v>37.24668165701979</v>
      </c>
      <c r="I27" s="152">
        <f>G27-95</f>
        <v>3.5267754031103635</v>
      </c>
    </row>
    <row r="28" spans="1:9" s="30" customFormat="1" ht="17.25" customHeight="1">
      <c r="A28" s="133"/>
      <c r="B28" s="134"/>
      <c r="C28" s="60" t="s">
        <v>36</v>
      </c>
      <c r="D28" s="146">
        <v>12095.1</v>
      </c>
      <c r="E28" s="146">
        <v>5936.401</v>
      </c>
      <c r="F28" s="146">
        <v>5934.453</v>
      </c>
      <c r="G28" s="176">
        <f t="shared" si="1"/>
        <v>99.96718550515709</v>
      </c>
      <c r="H28" s="146">
        <f t="shared" si="0"/>
        <v>49.064935387057574</v>
      </c>
      <c r="I28" s="152">
        <f>G28-95</f>
        <v>4.96718550515709</v>
      </c>
    </row>
    <row r="29" spans="1:9" s="30" customFormat="1" ht="28.5" customHeight="1">
      <c r="A29" s="67"/>
      <c r="B29" s="74"/>
      <c r="C29" s="79" t="s">
        <v>71</v>
      </c>
      <c r="D29" s="146">
        <f>499.35+349.35</f>
        <v>848.7</v>
      </c>
      <c r="E29" s="146">
        <v>0</v>
      </c>
      <c r="F29" s="146">
        <v>0</v>
      </c>
      <c r="G29" s="146"/>
      <c r="H29" s="146">
        <f>F29/D29*100</f>
        <v>0</v>
      </c>
      <c r="I29" s="152">
        <f>G29-95</f>
        <v>-95</v>
      </c>
    </row>
    <row r="30" spans="1:9" s="2" customFormat="1" ht="54.75" customHeight="1">
      <c r="A30" s="70">
        <v>924</v>
      </c>
      <c r="B30" s="71" t="s">
        <v>88</v>
      </c>
      <c r="C30" s="31" t="s">
        <v>87</v>
      </c>
      <c r="D30" s="147">
        <f>D31+D32</f>
        <v>1267693.2270000002</v>
      </c>
      <c r="E30" s="147">
        <f>E31+E32</f>
        <v>697225.57</v>
      </c>
      <c r="F30" s="147">
        <f>F31+F32</f>
        <v>684032.023</v>
      </c>
      <c r="G30" s="147">
        <f t="shared" si="1"/>
        <v>98.10770752426652</v>
      </c>
      <c r="H30" s="147">
        <f t="shared" si="0"/>
        <v>53.95879763582582</v>
      </c>
      <c r="I30" s="151" t="s">
        <v>67</v>
      </c>
    </row>
    <row r="31" spans="1:9" s="2" customFormat="1" ht="16.5" customHeight="1">
      <c r="A31" s="75"/>
      <c r="B31" s="76"/>
      <c r="C31" s="60" t="s">
        <v>35</v>
      </c>
      <c r="D31" s="146">
        <v>1251606.127</v>
      </c>
      <c r="E31" s="146">
        <v>681188.47</v>
      </c>
      <c r="F31" s="146">
        <v>668019.331</v>
      </c>
      <c r="G31" s="146">
        <f t="shared" si="1"/>
        <v>98.06674076559165</v>
      </c>
      <c r="H31" s="146">
        <f t="shared" si="0"/>
        <v>53.37296746870271</v>
      </c>
      <c r="I31" s="152">
        <f>G31-95</f>
        <v>3.0667407655916463</v>
      </c>
    </row>
    <row r="32" spans="1:9" s="2" customFormat="1" ht="27.75" customHeight="1">
      <c r="A32" s="77"/>
      <c r="B32" s="78"/>
      <c r="C32" s="79" t="s">
        <v>71</v>
      </c>
      <c r="D32" s="146">
        <f>6087.1+10000</f>
        <v>16087.1</v>
      </c>
      <c r="E32" s="146">
        <v>16037.1</v>
      </c>
      <c r="F32" s="146">
        <v>16012.692</v>
      </c>
      <c r="G32" s="146">
        <f t="shared" si="1"/>
        <v>99.84780290700937</v>
      </c>
      <c r="H32" s="146">
        <f t="shared" si="0"/>
        <v>99.53746790906999</v>
      </c>
      <c r="I32" s="152">
        <f>G32-95</f>
        <v>4.847802907009367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47">
        <f>D34+D35+D36</f>
        <v>11669696.502</v>
      </c>
      <c r="E33" s="147">
        <f>E34+E35+E36</f>
        <v>5856040.933</v>
      </c>
      <c r="F33" s="147">
        <f>F34+F35+F36</f>
        <v>5797309.118</v>
      </c>
      <c r="G33" s="147">
        <f t="shared" si="1"/>
        <v>98.99707301106734</v>
      </c>
      <c r="H33" s="147">
        <f t="shared" si="0"/>
        <v>49.67831954332688</v>
      </c>
      <c r="I33" s="151" t="s">
        <v>67</v>
      </c>
    </row>
    <row r="34" spans="1:9" s="7" customFormat="1" ht="16.5" customHeight="1">
      <c r="A34" s="84"/>
      <c r="B34" s="53"/>
      <c r="C34" s="54" t="s">
        <v>35</v>
      </c>
      <c r="D34" s="146">
        <v>3745050.304</v>
      </c>
      <c r="E34" s="146">
        <v>1937640.727</v>
      </c>
      <c r="F34" s="146">
        <v>1918842.923</v>
      </c>
      <c r="G34" s="146">
        <f t="shared" si="1"/>
        <v>99.02986122566158</v>
      </c>
      <c r="H34" s="146">
        <f t="shared" si="0"/>
        <v>51.23677300009907</v>
      </c>
      <c r="I34" s="152">
        <f>G34-95</f>
        <v>4.029861225661577</v>
      </c>
    </row>
    <row r="35" spans="1:9" s="2" customFormat="1" ht="16.5" customHeight="1">
      <c r="A35" s="87"/>
      <c r="B35" s="55"/>
      <c r="C35" s="54" t="s">
        <v>36</v>
      </c>
      <c r="D35" s="146">
        <f>7823091.5</f>
        <v>7823091.5</v>
      </c>
      <c r="E35" s="146">
        <v>3870409.097</v>
      </c>
      <c r="F35" s="146">
        <v>3831019.872</v>
      </c>
      <c r="G35" s="146">
        <f t="shared" si="1"/>
        <v>98.98229814955398</v>
      </c>
      <c r="H35" s="146">
        <f t="shared" si="0"/>
        <v>48.970664244435845</v>
      </c>
      <c r="I35" s="152">
        <f>G35-95</f>
        <v>3.9822981495539835</v>
      </c>
    </row>
    <row r="36" spans="1:9" s="2" customFormat="1" ht="27" customHeight="1">
      <c r="A36" s="87"/>
      <c r="B36" s="55"/>
      <c r="C36" s="54" t="s">
        <v>71</v>
      </c>
      <c r="D36" s="146">
        <f>99554.698+2000</f>
        <v>101554.698</v>
      </c>
      <c r="E36" s="146">
        <v>47991.109</v>
      </c>
      <c r="F36" s="146">
        <v>47446.323</v>
      </c>
      <c r="G36" s="146">
        <f t="shared" si="1"/>
        <v>98.86481889801712</v>
      </c>
      <c r="H36" s="146">
        <f t="shared" si="0"/>
        <v>46.71996858284192</v>
      </c>
      <c r="I36" s="152">
        <f>G36-95</f>
        <v>3.86481889801712</v>
      </c>
    </row>
    <row r="37" spans="1:9" s="2" customFormat="1" ht="21.75" customHeight="1">
      <c r="A37" s="87"/>
      <c r="B37" s="55"/>
      <c r="C37" s="114" t="s">
        <v>101</v>
      </c>
      <c r="D37" s="154">
        <v>99170.3</v>
      </c>
      <c r="E37" s="154">
        <v>22292.203</v>
      </c>
      <c r="F37" s="154">
        <v>22292.203</v>
      </c>
      <c r="G37" s="154">
        <f t="shared" si="1"/>
        <v>100</v>
      </c>
      <c r="H37" s="154">
        <f t="shared" si="0"/>
        <v>22.478708847306102</v>
      </c>
      <c r="I37" s="155">
        <f>G37-95</f>
        <v>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47">
        <f>D39+D40+D41</f>
        <v>593986.8150000001</v>
      </c>
      <c r="E38" s="147">
        <f>E39+E40+E41</f>
        <v>180814.81000000003</v>
      </c>
      <c r="F38" s="147">
        <f>F39+F40+F41</f>
        <v>179289.303</v>
      </c>
      <c r="G38" s="147">
        <f t="shared" si="1"/>
        <v>99.15631523767328</v>
      </c>
      <c r="H38" s="147">
        <f t="shared" si="0"/>
        <v>30.184054337973816</v>
      </c>
      <c r="I38" s="151" t="s">
        <v>67</v>
      </c>
    </row>
    <row r="39" spans="1:9" s="7" customFormat="1" ht="16.5" customHeight="1">
      <c r="A39" s="66"/>
      <c r="B39" s="80"/>
      <c r="C39" s="81" t="s">
        <v>35</v>
      </c>
      <c r="D39" s="146">
        <v>414304.329</v>
      </c>
      <c r="E39" s="146">
        <v>174932.284</v>
      </c>
      <c r="F39" s="146">
        <v>173583.654</v>
      </c>
      <c r="G39" s="146">
        <f t="shared" si="1"/>
        <v>99.22905597002323</v>
      </c>
      <c r="H39" s="146">
        <f t="shared" si="0"/>
        <v>41.897620142897416</v>
      </c>
      <c r="I39" s="152">
        <f>G39-95</f>
        <v>4.229055970023225</v>
      </c>
    </row>
    <row r="40" spans="1:9" s="2" customFormat="1" ht="16.5" customHeight="1">
      <c r="A40" s="64"/>
      <c r="B40" s="65"/>
      <c r="C40" s="54" t="s">
        <v>36</v>
      </c>
      <c r="D40" s="146">
        <v>1943.151</v>
      </c>
      <c r="E40" s="146">
        <v>882.526</v>
      </c>
      <c r="F40" s="146">
        <v>705.649</v>
      </c>
      <c r="G40" s="146">
        <f t="shared" si="1"/>
        <v>79.95787092958169</v>
      </c>
      <c r="H40" s="146">
        <f t="shared" si="0"/>
        <v>36.31467652282298</v>
      </c>
      <c r="I40" s="152">
        <f>G40-95</f>
        <v>-15.042129070418312</v>
      </c>
    </row>
    <row r="41" spans="1:9" s="29" customFormat="1" ht="27" customHeight="1">
      <c r="A41" s="82"/>
      <c r="B41" s="83"/>
      <c r="C41" s="60" t="s">
        <v>71</v>
      </c>
      <c r="D41" s="146">
        <v>177739.335</v>
      </c>
      <c r="E41" s="146">
        <v>5000</v>
      </c>
      <c r="F41" s="146">
        <v>5000</v>
      </c>
      <c r="G41" s="146">
        <f t="shared" si="1"/>
        <v>100</v>
      </c>
      <c r="H41" s="146">
        <f t="shared" si="0"/>
        <v>2.8131083082987796</v>
      </c>
      <c r="I41" s="152">
        <f>G41-95</f>
        <v>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47">
        <f>D43+D44+D45</f>
        <v>883866.079</v>
      </c>
      <c r="E42" s="147">
        <f>E43+E44+E45</f>
        <v>188742.84699999998</v>
      </c>
      <c r="F42" s="147">
        <f>F43+F44+F45</f>
        <v>187713.907</v>
      </c>
      <c r="G42" s="177">
        <f>F42/E42*100</f>
        <v>99.45484556561766</v>
      </c>
      <c r="H42" s="147">
        <f t="shared" si="0"/>
        <v>21.237822274204508</v>
      </c>
      <c r="I42" s="151" t="s">
        <v>67</v>
      </c>
      <c r="J42" s="109"/>
    </row>
    <row r="43" spans="1:9" s="7" customFormat="1" ht="16.5" customHeight="1">
      <c r="A43" s="58"/>
      <c r="B43" s="59"/>
      <c r="C43" s="54" t="s">
        <v>35</v>
      </c>
      <c r="D43" s="146">
        <v>564387.648</v>
      </c>
      <c r="E43" s="146">
        <v>181254.001</v>
      </c>
      <c r="F43" s="146">
        <v>180696.037</v>
      </c>
      <c r="G43" s="146">
        <f>F43/E43*100</f>
        <v>99.69216458841095</v>
      </c>
      <c r="H43" s="146">
        <f t="shared" si="0"/>
        <v>32.0162990172315</v>
      </c>
      <c r="I43" s="152">
        <f>G43-95</f>
        <v>4.692164588410947</v>
      </c>
    </row>
    <row r="44" spans="1:9" s="2" customFormat="1" ht="16.5" customHeight="1">
      <c r="A44" s="64"/>
      <c r="B44" s="65"/>
      <c r="C44" s="54" t="s">
        <v>36</v>
      </c>
      <c r="D44" s="146">
        <v>4976.593</v>
      </c>
      <c r="E44" s="146">
        <v>2488.846</v>
      </c>
      <c r="F44" s="146">
        <v>2017.87</v>
      </c>
      <c r="G44" s="146">
        <f>F44/E44*100</f>
        <v>81.07653105093685</v>
      </c>
      <c r="H44" s="146">
        <f t="shared" si="0"/>
        <v>40.54721774515215</v>
      </c>
      <c r="I44" s="152">
        <f>G44-95</f>
        <v>-13.92346894906315</v>
      </c>
    </row>
    <row r="45" spans="1:9" s="29" customFormat="1" ht="27" customHeight="1">
      <c r="A45" s="82"/>
      <c r="B45" s="83"/>
      <c r="C45" s="60" t="s">
        <v>71</v>
      </c>
      <c r="D45" s="146">
        <v>314501.838</v>
      </c>
      <c r="E45" s="146">
        <v>5000</v>
      </c>
      <c r="F45" s="146">
        <v>5000</v>
      </c>
      <c r="G45" s="146">
        <f>F45/E45*100</f>
        <v>100</v>
      </c>
      <c r="H45" s="146">
        <f t="shared" si="0"/>
        <v>1.5898158280397714</v>
      </c>
      <c r="I45" s="152">
        <f>G45-95</f>
        <v>5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47">
        <f>D47+D48+D49</f>
        <v>570722.443</v>
      </c>
      <c r="E46" s="147">
        <f>E47+E48+E49</f>
        <v>201925.527</v>
      </c>
      <c r="F46" s="147">
        <f>F47+F48+F49</f>
        <v>182745.416</v>
      </c>
      <c r="G46" s="147">
        <f aca="true" t="shared" si="3" ref="G46:G57">F46/E46*100</f>
        <v>90.50139361528075</v>
      </c>
      <c r="H46" s="147">
        <f t="shared" si="0"/>
        <v>32.02001572592792</v>
      </c>
      <c r="I46" s="151" t="s">
        <v>67</v>
      </c>
    </row>
    <row r="47" spans="1:9" s="7" customFormat="1" ht="16.5" customHeight="1">
      <c r="A47" s="58"/>
      <c r="B47" s="59"/>
      <c r="C47" s="54" t="s">
        <v>35</v>
      </c>
      <c r="D47" s="146">
        <v>442922.512</v>
      </c>
      <c r="E47" s="146">
        <f>199247.102-18</f>
        <v>199229.102</v>
      </c>
      <c r="F47" s="146">
        <v>180678.794</v>
      </c>
      <c r="G47" s="146">
        <f t="shared" si="3"/>
        <v>90.68895667662046</v>
      </c>
      <c r="H47" s="146">
        <f t="shared" si="0"/>
        <v>40.79241607841328</v>
      </c>
      <c r="I47" s="152">
        <f>G47-95</f>
        <v>-4.311043323379536</v>
      </c>
    </row>
    <row r="48" spans="1:9" s="2" customFormat="1" ht="16.5" customHeight="1">
      <c r="A48" s="64"/>
      <c r="B48" s="65"/>
      <c r="C48" s="54" t="s">
        <v>36</v>
      </c>
      <c r="D48" s="146">
        <v>5460.262</v>
      </c>
      <c r="E48" s="146">
        <v>2696.425</v>
      </c>
      <c r="F48" s="146">
        <v>2066.622</v>
      </c>
      <c r="G48" s="146">
        <f t="shared" si="3"/>
        <v>76.64303661329352</v>
      </c>
      <c r="H48" s="146">
        <f t="shared" si="0"/>
        <v>37.8484036114018</v>
      </c>
      <c r="I48" s="152">
        <f>G48-95</f>
        <v>-18.356963386706482</v>
      </c>
    </row>
    <row r="49" spans="1:9" s="29" customFormat="1" ht="27.75" customHeight="1">
      <c r="A49" s="82"/>
      <c r="B49" s="83"/>
      <c r="C49" s="60" t="s">
        <v>71</v>
      </c>
      <c r="D49" s="146">
        <v>122339.669</v>
      </c>
      <c r="E49" s="146">
        <v>0</v>
      </c>
      <c r="F49" s="146">
        <v>0</v>
      </c>
      <c r="G49" s="146"/>
      <c r="H49" s="146">
        <f t="shared" si="0"/>
        <v>0</v>
      </c>
      <c r="I49" s="152">
        <f>G49-95</f>
        <v>-95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47">
        <f>D51+D52+D53</f>
        <v>469101.029</v>
      </c>
      <c r="E50" s="147">
        <f>E51+E52+E53</f>
        <v>158960.26899999997</v>
      </c>
      <c r="F50" s="147">
        <f>F51+F52+F53</f>
        <v>158099.539</v>
      </c>
      <c r="G50" s="177">
        <f t="shared" si="3"/>
        <v>99.45852507333139</v>
      </c>
      <c r="H50" s="147">
        <f t="shared" si="0"/>
        <v>33.70266301419688</v>
      </c>
      <c r="I50" s="151" t="s">
        <v>67</v>
      </c>
      <c r="J50" s="109"/>
    </row>
    <row r="51" spans="1:9" s="7" customFormat="1" ht="16.5" customHeight="1">
      <c r="A51" s="58"/>
      <c r="B51" s="59"/>
      <c r="C51" s="54" t="s">
        <v>35</v>
      </c>
      <c r="D51" s="146">
        <v>354108.922</v>
      </c>
      <c r="E51" s="146">
        <v>140975.52</v>
      </c>
      <c r="F51" s="146">
        <v>140295.731</v>
      </c>
      <c r="G51" s="146">
        <f t="shared" si="3"/>
        <v>99.5177964230953</v>
      </c>
      <c r="H51" s="146">
        <f t="shared" si="0"/>
        <v>39.619371973914845</v>
      </c>
      <c r="I51" s="152">
        <f>G51-95</f>
        <v>4.517796423095305</v>
      </c>
    </row>
    <row r="52" spans="1:9" s="2" customFormat="1" ht="16.5" customHeight="1">
      <c r="A52" s="64"/>
      <c r="B52" s="65"/>
      <c r="C52" s="54" t="s">
        <v>36</v>
      </c>
      <c r="D52" s="146">
        <v>4532.392</v>
      </c>
      <c r="E52" s="146">
        <v>2029.205</v>
      </c>
      <c r="F52" s="146">
        <v>1848.264</v>
      </c>
      <c r="G52" s="146">
        <f t="shared" si="3"/>
        <v>91.08315818263803</v>
      </c>
      <c r="H52" s="146">
        <f t="shared" si="0"/>
        <v>40.77899705056403</v>
      </c>
      <c r="I52" s="152">
        <f>G52-95</f>
        <v>-3.91684181736197</v>
      </c>
    </row>
    <row r="53" spans="1:9" s="29" customFormat="1" ht="27.75" customHeight="1">
      <c r="A53" s="82"/>
      <c r="B53" s="83"/>
      <c r="C53" s="60" t="s">
        <v>71</v>
      </c>
      <c r="D53" s="146">
        <v>110459.715</v>
      </c>
      <c r="E53" s="146">
        <v>15955.544</v>
      </c>
      <c r="F53" s="146">
        <v>15955.544</v>
      </c>
      <c r="G53" s="146">
        <f t="shared" si="3"/>
        <v>100</v>
      </c>
      <c r="H53" s="146">
        <f t="shared" si="0"/>
        <v>14.444672431030625</v>
      </c>
      <c r="I53" s="152">
        <f>G53-95</f>
        <v>5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47">
        <f>D55+D56+D57</f>
        <v>499924.83499999996</v>
      </c>
      <c r="E54" s="147">
        <f>E55+E56+E57</f>
        <v>134851.611</v>
      </c>
      <c r="F54" s="147">
        <f>F55+F56+F57</f>
        <v>129432.78000000001</v>
      </c>
      <c r="G54" s="147">
        <f t="shared" si="3"/>
        <v>95.98163421273478</v>
      </c>
      <c r="H54" s="147">
        <f t="shared" si="0"/>
        <v>25.89044811106454</v>
      </c>
      <c r="I54" s="151" t="s">
        <v>67</v>
      </c>
      <c r="J54" s="109"/>
    </row>
    <row r="55" spans="1:9" s="7" customFormat="1" ht="16.5" customHeight="1">
      <c r="A55" s="58"/>
      <c r="B55" s="59"/>
      <c r="C55" s="54" t="s">
        <v>35</v>
      </c>
      <c r="D55" s="146">
        <v>345178.756</v>
      </c>
      <c r="E55" s="146">
        <v>124384.986</v>
      </c>
      <c r="F55" s="146">
        <v>119062.551</v>
      </c>
      <c r="G55" s="146">
        <f t="shared" si="3"/>
        <v>95.72099883502017</v>
      </c>
      <c r="H55" s="146">
        <f t="shared" si="0"/>
        <v>34.49301236835097</v>
      </c>
      <c r="I55" s="152">
        <f>G55-95</f>
        <v>0.7209988350201684</v>
      </c>
    </row>
    <row r="56" spans="1:9" s="2" customFormat="1" ht="16.5" customHeight="1">
      <c r="A56" s="64"/>
      <c r="B56" s="65"/>
      <c r="C56" s="54" t="s">
        <v>36</v>
      </c>
      <c r="D56" s="146">
        <v>5072.725</v>
      </c>
      <c r="E56" s="146">
        <v>2466.625</v>
      </c>
      <c r="F56" s="146">
        <v>2370.229</v>
      </c>
      <c r="G56" s="176">
        <f t="shared" si="3"/>
        <v>96.09198804033852</v>
      </c>
      <c r="H56" s="146">
        <f t="shared" si="0"/>
        <v>46.72496537856871</v>
      </c>
      <c r="I56" s="152">
        <f>G56-95</f>
        <v>1.0919880403385207</v>
      </c>
    </row>
    <row r="57" spans="1:9" s="29" customFormat="1" ht="27" customHeight="1">
      <c r="A57" s="171"/>
      <c r="B57" s="172"/>
      <c r="C57" s="60" t="s">
        <v>71</v>
      </c>
      <c r="D57" s="146">
        <v>149673.354</v>
      </c>
      <c r="E57" s="146">
        <v>8000</v>
      </c>
      <c r="F57" s="146">
        <v>8000</v>
      </c>
      <c r="G57" s="146">
        <f t="shared" si="3"/>
        <v>100</v>
      </c>
      <c r="H57" s="146">
        <f t="shared" si="0"/>
        <v>5.344972759814015</v>
      </c>
      <c r="I57" s="152">
        <f>G57-95</f>
        <v>5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47">
        <f>D59+D60+D61</f>
        <v>411607.541</v>
      </c>
      <c r="E58" s="147">
        <f>E59+E60+E61</f>
        <v>119991.295</v>
      </c>
      <c r="F58" s="147">
        <f>F59+F60+F61</f>
        <v>118256.519</v>
      </c>
      <c r="G58" s="177">
        <f>F58/E58*100</f>
        <v>98.55424845610675</v>
      </c>
      <c r="H58" s="147">
        <f t="shared" si="0"/>
        <v>28.730406326544923</v>
      </c>
      <c r="I58" s="151" t="s">
        <v>67</v>
      </c>
      <c r="J58" s="109"/>
    </row>
    <row r="59" spans="1:9" s="7" customFormat="1" ht="16.5" customHeight="1">
      <c r="A59" s="58"/>
      <c r="B59" s="59"/>
      <c r="C59" s="54" t="s">
        <v>35</v>
      </c>
      <c r="D59" s="146">
        <v>302204.764</v>
      </c>
      <c r="E59" s="146">
        <v>117723.643</v>
      </c>
      <c r="F59" s="146">
        <v>116421.413</v>
      </c>
      <c r="G59" s="146">
        <f>F59/E59*100</f>
        <v>98.89382458203406</v>
      </c>
      <c r="H59" s="146">
        <f t="shared" si="0"/>
        <v>38.52401645130915</v>
      </c>
      <c r="I59" s="152">
        <f>G59-95</f>
        <v>3.893824582034057</v>
      </c>
    </row>
    <row r="60" spans="1:9" s="2" customFormat="1" ht="16.5" customHeight="1">
      <c r="A60" s="64"/>
      <c r="B60" s="65"/>
      <c r="C60" s="54" t="s">
        <v>36</v>
      </c>
      <c r="D60" s="146">
        <v>4536.404</v>
      </c>
      <c r="E60" s="146">
        <v>2267.652</v>
      </c>
      <c r="F60" s="146">
        <v>1835.106</v>
      </c>
      <c r="G60" s="146">
        <f>F60/E60*100</f>
        <v>80.92538008477491</v>
      </c>
      <c r="H60" s="146">
        <f t="shared" si="0"/>
        <v>40.45287853550962</v>
      </c>
      <c r="I60" s="152">
        <f>G60-95</f>
        <v>-14.074619915225085</v>
      </c>
    </row>
    <row r="61" spans="1:9" s="29" customFormat="1" ht="27" customHeight="1">
      <c r="A61" s="82"/>
      <c r="B61" s="83"/>
      <c r="C61" s="60" t="s">
        <v>71</v>
      </c>
      <c r="D61" s="146">
        <v>104866.373</v>
      </c>
      <c r="E61" s="146">
        <v>0</v>
      </c>
      <c r="F61" s="146">
        <v>0</v>
      </c>
      <c r="G61" s="146"/>
      <c r="H61" s="146">
        <f t="shared" si="0"/>
        <v>0</v>
      </c>
      <c r="I61" s="152">
        <f>G61-95</f>
        <v>-95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47">
        <f>D63+D64+D65</f>
        <v>458623.951</v>
      </c>
      <c r="E62" s="147">
        <f>E63+E64+E65</f>
        <v>143703.824</v>
      </c>
      <c r="F62" s="147">
        <f>F63+F64+F65</f>
        <v>143508.958</v>
      </c>
      <c r="G62" s="177">
        <f aca="true" t="shared" si="4" ref="G62:G94">F62/E62*100</f>
        <v>99.86439748464872</v>
      </c>
      <c r="H62" s="147">
        <f t="shared" si="0"/>
        <v>31.291204414223888</v>
      </c>
      <c r="I62" s="151" t="s">
        <v>67</v>
      </c>
      <c r="J62" s="109"/>
    </row>
    <row r="63" spans="1:9" s="7" customFormat="1" ht="16.5" customHeight="1">
      <c r="A63" s="58"/>
      <c r="B63" s="59"/>
      <c r="C63" s="54" t="s">
        <v>35</v>
      </c>
      <c r="D63" s="146">
        <v>333288.687</v>
      </c>
      <c r="E63" s="146">
        <v>135585.113</v>
      </c>
      <c r="F63" s="146">
        <v>135557.991</v>
      </c>
      <c r="G63" s="176">
        <f t="shared" si="4"/>
        <v>99.97999632894799</v>
      </c>
      <c r="H63" s="146">
        <f t="shared" si="0"/>
        <v>40.67284498018381</v>
      </c>
      <c r="I63" s="152">
        <f>G63-95</f>
        <v>4.9799963289479905</v>
      </c>
    </row>
    <row r="64" spans="1:9" s="2" customFormat="1" ht="16.5" customHeight="1">
      <c r="A64" s="64"/>
      <c r="B64" s="65"/>
      <c r="C64" s="54" t="s">
        <v>36</v>
      </c>
      <c r="D64" s="146">
        <v>3784.597</v>
      </c>
      <c r="E64" s="146">
        <v>1828.716</v>
      </c>
      <c r="F64" s="146">
        <v>1660.972</v>
      </c>
      <c r="G64" s="146">
        <f t="shared" si="4"/>
        <v>90.82722522250585</v>
      </c>
      <c r="H64" s="146">
        <f t="shared" si="0"/>
        <v>43.88768473895635</v>
      </c>
      <c r="I64" s="152">
        <f>G64-95</f>
        <v>-4.172774777494155</v>
      </c>
    </row>
    <row r="65" spans="1:9" s="2" customFormat="1" ht="27.75" customHeight="1">
      <c r="A65" s="64"/>
      <c r="B65" s="65"/>
      <c r="C65" s="60" t="s">
        <v>71</v>
      </c>
      <c r="D65" s="146">
        <v>121550.667</v>
      </c>
      <c r="E65" s="146">
        <v>6289.995</v>
      </c>
      <c r="F65" s="146">
        <v>6289.995</v>
      </c>
      <c r="G65" s="146">
        <f t="shared" si="4"/>
        <v>100</v>
      </c>
      <c r="H65" s="146">
        <f t="shared" si="0"/>
        <v>5.174792664856376</v>
      </c>
      <c r="I65" s="152">
        <f>G65-95</f>
        <v>5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47">
        <f>D67+D68+D69</f>
        <v>88754.609</v>
      </c>
      <c r="E66" s="147">
        <f>E67+E68+E69</f>
        <v>19183.309</v>
      </c>
      <c r="F66" s="147">
        <f>F67+F68+F69</f>
        <v>18927.463</v>
      </c>
      <c r="G66" s="177">
        <f t="shared" si="4"/>
        <v>98.66630934214737</v>
      </c>
      <c r="H66" s="147">
        <f t="shared" si="0"/>
        <v>21.325611383178984</v>
      </c>
      <c r="I66" s="151" t="s">
        <v>67</v>
      </c>
    </row>
    <row r="67" spans="1:9" s="7" customFormat="1" ht="16.5" customHeight="1">
      <c r="A67" s="58"/>
      <c r="B67" s="59"/>
      <c r="C67" s="54" t="s">
        <v>35</v>
      </c>
      <c r="D67" s="146">
        <v>64456.35</v>
      </c>
      <c r="E67" s="146">
        <v>19010.107</v>
      </c>
      <c r="F67" s="146">
        <v>18762.418</v>
      </c>
      <c r="G67" s="146">
        <f t="shared" si="4"/>
        <v>98.6970667761102</v>
      </c>
      <c r="H67" s="146">
        <f t="shared" si="0"/>
        <v>29.108719311596143</v>
      </c>
      <c r="I67" s="152">
        <f>G67-95</f>
        <v>3.697066776110205</v>
      </c>
    </row>
    <row r="68" spans="1:9" s="2" customFormat="1" ht="16.5" customHeight="1">
      <c r="A68" s="64"/>
      <c r="B68" s="65"/>
      <c r="C68" s="54" t="s">
        <v>36</v>
      </c>
      <c r="D68" s="146">
        <v>328.169</v>
      </c>
      <c r="E68" s="146">
        <v>173.202</v>
      </c>
      <c r="F68" s="146">
        <v>165.045</v>
      </c>
      <c r="G68" s="146">
        <f>F68/E68*100</f>
        <v>95.29047008695049</v>
      </c>
      <c r="H68" s="146">
        <f t="shared" si="0"/>
        <v>50.29268456191779</v>
      </c>
      <c r="I68" s="152">
        <f>G68-95</f>
        <v>0.29047008695049215</v>
      </c>
    </row>
    <row r="69" spans="1:9" s="2" customFormat="1" ht="27.75" customHeight="1">
      <c r="A69" s="64"/>
      <c r="B69" s="65"/>
      <c r="C69" s="60" t="s">
        <v>71</v>
      </c>
      <c r="D69" s="146">
        <v>23970.09</v>
      </c>
      <c r="E69" s="146">
        <v>0</v>
      </c>
      <c r="F69" s="146">
        <v>0</v>
      </c>
      <c r="G69" s="146"/>
      <c r="H69" s="146">
        <f t="shared" si="0"/>
        <v>0</v>
      </c>
      <c r="I69" s="152">
        <f>G69-95</f>
        <v>-95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47">
        <f>D71+D72+D73</f>
        <v>493947.512</v>
      </c>
      <c r="E70" s="147">
        <f>E71+E72+E73</f>
        <v>139123.004</v>
      </c>
      <c r="F70" s="147">
        <f>F71+F72+F73</f>
        <v>138197.566</v>
      </c>
      <c r="G70" s="147">
        <f t="shared" si="4"/>
        <v>99.33480591031517</v>
      </c>
      <c r="H70" s="147">
        <f t="shared" si="0"/>
        <v>27.978188500319845</v>
      </c>
      <c r="I70" s="151" t="s">
        <v>67</v>
      </c>
    </row>
    <row r="71" spans="1:9" s="2" customFormat="1" ht="16.5" customHeight="1">
      <c r="A71" s="186"/>
      <c r="B71" s="187"/>
      <c r="C71" s="60" t="s">
        <v>35</v>
      </c>
      <c r="D71" s="146">
        <v>489266.662</v>
      </c>
      <c r="E71" s="146">
        <v>139034.504</v>
      </c>
      <c r="F71" s="146">
        <v>138112.543</v>
      </c>
      <c r="G71" s="146">
        <f t="shared" si="4"/>
        <v>99.3368833106349</v>
      </c>
      <c r="H71" s="146">
        <f t="shared" si="0"/>
        <v>28.228480239268787</v>
      </c>
      <c r="I71" s="152">
        <f>G71-95</f>
        <v>4.336883310634903</v>
      </c>
    </row>
    <row r="72" spans="1:9" s="10" customFormat="1" ht="16.5" customHeight="1">
      <c r="A72" s="66"/>
      <c r="B72" s="65"/>
      <c r="C72" s="60" t="s">
        <v>36</v>
      </c>
      <c r="D72" s="146">
        <v>4680.85</v>
      </c>
      <c r="E72" s="146">
        <v>88.5</v>
      </c>
      <c r="F72" s="146">
        <v>85.023</v>
      </c>
      <c r="G72" s="176">
        <f t="shared" si="4"/>
        <v>96.07118644067796</v>
      </c>
      <c r="H72" s="146">
        <f aca="true" t="shared" si="5" ref="H72:H137">F72/D72*100</f>
        <v>1.8164008673638332</v>
      </c>
      <c r="I72" s="152">
        <f>G72-95</f>
        <v>1.0711864406779625</v>
      </c>
    </row>
    <row r="73" spans="1:9" s="132" customFormat="1" ht="27.75" customHeight="1" hidden="1">
      <c r="A73" s="167"/>
      <c r="B73" s="168"/>
      <c r="C73" s="131" t="s">
        <v>71</v>
      </c>
      <c r="D73" s="163">
        <v>0</v>
      </c>
      <c r="E73" s="163">
        <v>0</v>
      </c>
      <c r="F73" s="163">
        <v>0</v>
      </c>
      <c r="G73" s="163"/>
      <c r="H73" s="163" t="e">
        <f>F73/D73*100</f>
        <v>#DIV/0!</v>
      </c>
      <c r="I73" s="166">
        <f>G73-95</f>
        <v>-95</v>
      </c>
    </row>
    <row r="74" spans="1:10" s="29" customFormat="1" ht="21" customHeight="1">
      <c r="A74" s="207"/>
      <c r="B74" s="208"/>
      <c r="C74" s="128" t="s">
        <v>101</v>
      </c>
      <c r="D74" s="154">
        <v>48498.303</v>
      </c>
      <c r="E74" s="154">
        <v>510.185</v>
      </c>
      <c r="F74" s="154">
        <v>500.175</v>
      </c>
      <c r="G74" s="154">
        <f t="shared" si="4"/>
        <v>98.03796661995159</v>
      </c>
      <c r="H74" s="154">
        <f t="shared" si="5"/>
        <v>1.0313247455276942</v>
      </c>
      <c r="I74" s="155">
        <f>G74-95</f>
        <v>3.0379666199515896</v>
      </c>
      <c r="J74" s="118"/>
    </row>
    <row r="75" spans="1:9" s="2" customFormat="1" ht="41.25" customHeight="1">
      <c r="A75" s="72" t="s">
        <v>96</v>
      </c>
      <c r="B75" s="73" t="s">
        <v>97</v>
      </c>
      <c r="C75" s="31" t="s">
        <v>95</v>
      </c>
      <c r="D75" s="147">
        <f>D76+D77</f>
        <v>1464679.938</v>
      </c>
      <c r="E75" s="147">
        <f>E76+E77</f>
        <v>143392.42</v>
      </c>
      <c r="F75" s="147">
        <f>F76+F77</f>
        <v>141716.259</v>
      </c>
      <c r="G75" s="177">
        <f t="shared" si="4"/>
        <v>98.83106722098698</v>
      </c>
      <c r="H75" s="147">
        <f t="shared" si="5"/>
        <v>9.675578624604606</v>
      </c>
      <c r="I75" s="151" t="s">
        <v>67</v>
      </c>
    </row>
    <row r="76" spans="1:9" s="2" customFormat="1" ht="16.5" customHeight="1">
      <c r="A76" s="186"/>
      <c r="B76" s="187"/>
      <c r="C76" s="60" t="s">
        <v>35</v>
      </c>
      <c r="D76" s="146">
        <v>916238.365</v>
      </c>
      <c r="E76" s="146">
        <v>143392.42</v>
      </c>
      <c r="F76" s="146">
        <v>141716.259</v>
      </c>
      <c r="G76" s="176">
        <f t="shared" si="4"/>
        <v>98.83106722098698</v>
      </c>
      <c r="H76" s="146">
        <f t="shared" si="5"/>
        <v>15.467182385448353</v>
      </c>
      <c r="I76" s="152">
        <f>G76-95</f>
        <v>3.8310672209869807</v>
      </c>
    </row>
    <row r="77" spans="1:9" s="29" customFormat="1" ht="27" customHeight="1">
      <c r="A77" s="188"/>
      <c r="B77" s="189"/>
      <c r="C77" s="51" t="s">
        <v>71</v>
      </c>
      <c r="D77" s="146">
        <f>548441.578-0.005</f>
        <v>548441.573</v>
      </c>
      <c r="E77" s="146">
        <v>0</v>
      </c>
      <c r="F77" s="146">
        <v>0</v>
      </c>
      <c r="G77" s="146"/>
      <c r="H77" s="146">
        <f t="shared" si="5"/>
        <v>0</v>
      </c>
      <c r="I77" s="152">
        <f>G77-95</f>
        <v>-95</v>
      </c>
    </row>
    <row r="78" spans="1:10" s="29" customFormat="1" ht="21" customHeight="1">
      <c r="A78" s="188"/>
      <c r="B78" s="189"/>
      <c r="C78" s="115" t="s">
        <v>101</v>
      </c>
      <c r="D78" s="154">
        <v>1357716.767</v>
      </c>
      <c r="E78" s="154">
        <v>115860.263</v>
      </c>
      <c r="F78" s="154">
        <v>114184.102</v>
      </c>
      <c r="G78" s="154">
        <f t="shared" si="4"/>
        <v>98.5532908724711</v>
      </c>
      <c r="H78" s="154">
        <f t="shared" si="5"/>
        <v>8.410008977962338</v>
      </c>
      <c r="I78" s="155">
        <f>G78-95</f>
        <v>3.553290872471095</v>
      </c>
      <c r="J78" s="118"/>
    </row>
    <row r="79" spans="1:9" s="2" customFormat="1" ht="41.25" customHeight="1">
      <c r="A79" s="52" t="s">
        <v>19</v>
      </c>
      <c r="B79" s="31" t="s">
        <v>77</v>
      </c>
      <c r="C79" s="31" t="s">
        <v>47</v>
      </c>
      <c r="D79" s="147">
        <f>D80+D82+D81</f>
        <v>4114284.506</v>
      </c>
      <c r="E79" s="147">
        <f>E80+E82</f>
        <v>763143.188</v>
      </c>
      <c r="F79" s="147">
        <f>F80+F82</f>
        <v>723647.4099999999</v>
      </c>
      <c r="G79" s="147">
        <f t="shared" si="4"/>
        <v>94.8245914238574</v>
      </c>
      <c r="H79" s="147">
        <f t="shared" si="5"/>
        <v>17.58865749183559</v>
      </c>
      <c r="I79" s="151" t="s">
        <v>67</v>
      </c>
    </row>
    <row r="80" spans="1:9" s="7" customFormat="1" ht="16.5" customHeight="1">
      <c r="A80" s="84"/>
      <c r="B80" s="53"/>
      <c r="C80" s="54" t="s">
        <v>35</v>
      </c>
      <c r="D80" s="146">
        <v>2292380.299</v>
      </c>
      <c r="E80" s="146">
        <v>752821.446</v>
      </c>
      <c r="F80" s="146">
        <v>713325.668</v>
      </c>
      <c r="G80" s="146">
        <f t="shared" si="4"/>
        <v>94.7536327226257</v>
      </c>
      <c r="H80" s="146">
        <f t="shared" si="5"/>
        <v>31.11724822932619</v>
      </c>
      <c r="I80" s="152">
        <f>G80-95</f>
        <v>-0.2463672773743042</v>
      </c>
    </row>
    <row r="81" spans="1:9" s="127" customFormat="1" ht="16.5" customHeight="1" hidden="1">
      <c r="A81" s="124"/>
      <c r="B81" s="125"/>
      <c r="C81" s="126" t="s">
        <v>36</v>
      </c>
      <c r="D81" s="146">
        <v>0</v>
      </c>
      <c r="E81" s="163">
        <v>0</v>
      </c>
      <c r="F81" s="146">
        <v>0</v>
      </c>
      <c r="G81" s="146" t="e">
        <f t="shared" si="4"/>
        <v>#DIV/0!</v>
      </c>
      <c r="H81" s="146" t="e">
        <f t="shared" si="5"/>
        <v>#DIV/0!</v>
      </c>
      <c r="I81" s="152" t="e">
        <f>G81-95</f>
        <v>#DIV/0!</v>
      </c>
    </row>
    <row r="82" spans="1:9" s="2" customFormat="1" ht="27" customHeight="1">
      <c r="A82" s="87"/>
      <c r="B82" s="55"/>
      <c r="C82" s="54" t="s">
        <v>71</v>
      </c>
      <c r="D82" s="146">
        <v>1821904.207</v>
      </c>
      <c r="E82" s="146">
        <v>10321.742</v>
      </c>
      <c r="F82" s="146">
        <v>10321.742</v>
      </c>
      <c r="G82" s="146">
        <f t="shared" si="4"/>
        <v>100</v>
      </c>
      <c r="H82" s="146">
        <f t="shared" si="5"/>
        <v>0.5665359331375648</v>
      </c>
      <c r="I82" s="152">
        <f>G82-95</f>
        <v>5</v>
      </c>
    </row>
    <row r="83" spans="1:10" s="2" customFormat="1" ht="21" customHeight="1">
      <c r="A83" s="87"/>
      <c r="B83" s="55"/>
      <c r="C83" s="114" t="s">
        <v>101</v>
      </c>
      <c r="D83" s="154">
        <v>2742528.792</v>
      </c>
      <c r="E83" s="154">
        <v>323863.298</v>
      </c>
      <c r="F83" s="154">
        <v>307622.035</v>
      </c>
      <c r="G83" s="154">
        <f t="shared" si="4"/>
        <v>94.98514864132581</v>
      </c>
      <c r="H83" s="154">
        <f t="shared" si="5"/>
        <v>11.21672946141307</v>
      </c>
      <c r="I83" s="155">
        <f>G83-95</f>
        <v>-0.014851358674192738</v>
      </c>
      <c r="J83" s="117"/>
    </row>
    <row r="84" spans="1:9" s="2" customFormat="1" ht="41.25" customHeight="1">
      <c r="A84" s="52" t="s">
        <v>20</v>
      </c>
      <c r="B84" s="31" t="s">
        <v>78</v>
      </c>
      <c r="C84" s="31" t="s">
        <v>48</v>
      </c>
      <c r="D84" s="147">
        <f>D85+D86+D87</f>
        <v>2907644.523</v>
      </c>
      <c r="E84" s="147">
        <f>E85+E86+E87</f>
        <v>1112828.037</v>
      </c>
      <c r="F84" s="147">
        <f>F85+F86+F87</f>
        <v>1029349.616</v>
      </c>
      <c r="G84" s="147">
        <f t="shared" si="4"/>
        <v>92.49853362564049</v>
      </c>
      <c r="H84" s="147">
        <f t="shared" si="5"/>
        <v>35.401494503803896</v>
      </c>
      <c r="I84" s="151" t="s">
        <v>67</v>
      </c>
    </row>
    <row r="85" spans="1:9" s="7" customFormat="1" ht="16.5" customHeight="1">
      <c r="A85" s="84"/>
      <c r="B85" s="85"/>
      <c r="C85" s="86" t="s">
        <v>35</v>
      </c>
      <c r="D85" s="146">
        <v>2525904.792</v>
      </c>
      <c r="E85" s="146">
        <v>1027442.811</v>
      </c>
      <c r="F85" s="146">
        <v>952012.483</v>
      </c>
      <c r="G85" s="146">
        <f t="shared" si="4"/>
        <v>92.65844023702064</v>
      </c>
      <c r="H85" s="146">
        <f t="shared" si="5"/>
        <v>37.6899590996144</v>
      </c>
      <c r="I85" s="152">
        <f>G85-95</f>
        <v>-2.341559762979358</v>
      </c>
    </row>
    <row r="86" spans="1:9" s="2" customFormat="1" ht="16.5" customHeight="1">
      <c r="A86" s="87"/>
      <c r="B86" s="88"/>
      <c r="C86" s="60" t="s">
        <v>36</v>
      </c>
      <c r="D86" s="146">
        <v>223140.731</v>
      </c>
      <c r="E86" s="146">
        <v>79059.936</v>
      </c>
      <c r="F86" s="146">
        <v>77337.133</v>
      </c>
      <c r="G86" s="146">
        <f t="shared" si="4"/>
        <v>97.82088996378646</v>
      </c>
      <c r="H86" s="146">
        <f t="shared" si="5"/>
        <v>34.6584564160095</v>
      </c>
      <c r="I86" s="152">
        <f>G86-95</f>
        <v>2.820889963786456</v>
      </c>
    </row>
    <row r="87" spans="1:9" s="2" customFormat="1" ht="27" customHeight="1">
      <c r="A87" s="89"/>
      <c r="B87" s="90"/>
      <c r="C87" s="60" t="s">
        <v>71</v>
      </c>
      <c r="D87" s="146">
        <v>158599</v>
      </c>
      <c r="E87" s="146">
        <v>6325.29</v>
      </c>
      <c r="F87" s="146">
        <v>0</v>
      </c>
      <c r="G87" s="146">
        <f t="shared" si="4"/>
        <v>0</v>
      </c>
      <c r="H87" s="146">
        <f t="shared" si="5"/>
        <v>0</v>
      </c>
      <c r="I87" s="152">
        <f>G87-95</f>
        <v>-95</v>
      </c>
    </row>
    <row r="88" spans="1:9" s="2" customFormat="1" ht="42" customHeight="1">
      <c r="A88" s="52" t="s">
        <v>21</v>
      </c>
      <c r="B88" s="31" t="s">
        <v>98</v>
      </c>
      <c r="C88" s="31" t="s">
        <v>49</v>
      </c>
      <c r="D88" s="147">
        <f>D89</f>
        <v>53667.147</v>
      </c>
      <c r="E88" s="147">
        <f>E89</f>
        <v>26028.025</v>
      </c>
      <c r="F88" s="147">
        <f>F89</f>
        <v>20716.577</v>
      </c>
      <c r="G88" s="147">
        <f t="shared" si="4"/>
        <v>79.59334986039087</v>
      </c>
      <c r="H88" s="147">
        <f t="shared" si="5"/>
        <v>38.60197189166773</v>
      </c>
      <c r="I88" s="151" t="s">
        <v>67</v>
      </c>
    </row>
    <row r="89" spans="1:9" s="7" customFormat="1" ht="18" customHeight="1">
      <c r="A89" s="58"/>
      <c r="B89" s="91"/>
      <c r="C89" s="54" t="s">
        <v>35</v>
      </c>
      <c r="D89" s="146">
        <v>53667.147</v>
      </c>
      <c r="E89" s="146">
        <v>26028.025</v>
      </c>
      <c r="F89" s="146">
        <v>20716.577</v>
      </c>
      <c r="G89" s="146">
        <f t="shared" si="4"/>
        <v>79.59334986039087</v>
      </c>
      <c r="H89" s="146">
        <f t="shared" si="5"/>
        <v>38.60197189166773</v>
      </c>
      <c r="I89" s="152">
        <f>G89-95</f>
        <v>-15.406650139609127</v>
      </c>
    </row>
    <row r="90" spans="1:9" s="29" customFormat="1" ht="27" customHeight="1" hidden="1">
      <c r="A90" s="92"/>
      <c r="B90" s="93"/>
      <c r="C90" s="94" t="s">
        <v>71</v>
      </c>
      <c r="D90" s="163">
        <v>0</v>
      </c>
      <c r="E90" s="163">
        <v>0</v>
      </c>
      <c r="F90" s="163">
        <v>0</v>
      </c>
      <c r="G90" s="137" t="e">
        <f t="shared" si="4"/>
        <v>#DIV/0!</v>
      </c>
      <c r="H90" s="137" t="e">
        <f t="shared" si="5"/>
        <v>#DIV/0!</v>
      </c>
      <c r="I90" s="138" t="e">
        <f>G90-95</f>
        <v>#DIV/0!</v>
      </c>
    </row>
    <row r="91" spans="1:9" s="2" customFormat="1" ht="41.25" customHeight="1">
      <c r="A91" s="72" t="s">
        <v>22</v>
      </c>
      <c r="B91" s="73" t="s">
        <v>99</v>
      </c>
      <c r="C91" s="31" t="s">
        <v>50</v>
      </c>
      <c r="D91" s="147">
        <f>D92+D93</f>
        <v>403122.903</v>
      </c>
      <c r="E91" s="147">
        <f>E92+E93</f>
        <v>102370.343</v>
      </c>
      <c r="F91" s="147">
        <f>F92+F93</f>
        <v>102299.141</v>
      </c>
      <c r="G91" s="177">
        <f t="shared" si="4"/>
        <v>99.93044665289439</v>
      </c>
      <c r="H91" s="147">
        <f t="shared" si="5"/>
        <v>25.376663106635743</v>
      </c>
      <c r="I91" s="151" t="s">
        <v>67</v>
      </c>
    </row>
    <row r="92" spans="1:9" s="7" customFormat="1" ht="16.5" customHeight="1">
      <c r="A92" s="58"/>
      <c r="B92" s="59"/>
      <c r="C92" s="60" t="s">
        <v>35</v>
      </c>
      <c r="D92" s="146">
        <v>224820.903</v>
      </c>
      <c r="E92" s="146">
        <v>99137.163</v>
      </c>
      <c r="F92" s="146">
        <v>99129.687</v>
      </c>
      <c r="G92" s="176">
        <f t="shared" si="4"/>
        <v>99.99245893288273</v>
      </c>
      <c r="H92" s="146">
        <f t="shared" si="5"/>
        <v>44.09273589653717</v>
      </c>
      <c r="I92" s="152">
        <f>G92-95</f>
        <v>4.992458932882727</v>
      </c>
    </row>
    <row r="93" spans="1:9" s="14" customFormat="1" ht="16.5" customHeight="1">
      <c r="A93" s="95"/>
      <c r="B93" s="96"/>
      <c r="C93" s="60" t="s">
        <v>36</v>
      </c>
      <c r="D93" s="146">
        <v>178302</v>
      </c>
      <c r="E93" s="146">
        <v>3233.18</v>
      </c>
      <c r="F93" s="146">
        <v>3169.454</v>
      </c>
      <c r="G93" s="146">
        <f t="shared" si="4"/>
        <v>98.02899931336951</v>
      </c>
      <c r="H93" s="146">
        <f t="shared" si="5"/>
        <v>1.7775762470415364</v>
      </c>
      <c r="I93" s="152">
        <f>G93-95</f>
        <v>3.0289993133695106</v>
      </c>
    </row>
    <row r="94" spans="1:9" s="29" customFormat="1" ht="29.25" customHeight="1" hidden="1">
      <c r="A94" s="92"/>
      <c r="B94" s="93"/>
      <c r="C94" s="51" t="s">
        <v>71</v>
      </c>
      <c r="D94" s="163">
        <v>0</v>
      </c>
      <c r="E94" s="163">
        <v>0</v>
      </c>
      <c r="F94" s="163">
        <v>0</v>
      </c>
      <c r="G94" s="137" t="e">
        <f t="shared" si="4"/>
        <v>#DIV/0!</v>
      </c>
      <c r="H94" s="137" t="e">
        <f t="shared" si="5"/>
        <v>#DIV/0!</v>
      </c>
      <c r="I94" s="138" t="e">
        <f>G94-95</f>
        <v>#DIV/0!</v>
      </c>
    </row>
    <row r="95" spans="1:9" s="2" customFormat="1" ht="41.25" customHeight="1">
      <c r="A95" s="52" t="s">
        <v>23</v>
      </c>
      <c r="B95" s="31" t="s">
        <v>79</v>
      </c>
      <c r="C95" s="31" t="s">
        <v>51</v>
      </c>
      <c r="D95" s="147">
        <f>D96+D97+D98</f>
        <v>176610.15199999997</v>
      </c>
      <c r="E95" s="147">
        <f>E96+E97+E98</f>
        <v>72194.906</v>
      </c>
      <c r="F95" s="147">
        <f>F96+F97+F98</f>
        <v>68935.204</v>
      </c>
      <c r="G95" s="147">
        <f aca="true" t="shared" si="6" ref="G95:G127">F95/E95*100</f>
        <v>95.48485872396591</v>
      </c>
      <c r="H95" s="147">
        <f t="shared" si="5"/>
        <v>39.032413040446286</v>
      </c>
      <c r="I95" s="151" t="s">
        <v>67</v>
      </c>
    </row>
    <row r="96" spans="1:9" s="7" customFormat="1" ht="16.5" customHeight="1">
      <c r="A96" s="210"/>
      <c r="B96" s="211"/>
      <c r="C96" s="60" t="s">
        <v>35</v>
      </c>
      <c r="D96" s="146">
        <v>174697.952</v>
      </c>
      <c r="E96" s="146">
        <v>72194.906</v>
      </c>
      <c r="F96" s="146">
        <v>68935.204</v>
      </c>
      <c r="G96" s="146">
        <f t="shared" si="6"/>
        <v>95.48485872396591</v>
      </c>
      <c r="H96" s="146">
        <f t="shared" si="5"/>
        <v>39.45965205133029</v>
      </c>
      <c r="I96" s="152">
        <f>G96-95</f>
        <v>0.4848587239659139</v>
      </c>
    </row>
    <row r="97" spans="1:9" s="7" customFormat="1" ht="16.5" customHeight="1">
      <c r="A97" s="66"/>
      <c r="B97" s="97"/>
      <c r="C97" s="54" t="s">
        <v>36</v>
      </c>
      <c r="D97" s="146">
        <v>510.3</v>
      </c>
      <c r="E97" s="146">
        <v>0</v>
      </c>
      <c r="F97" s="146">
        <v>0</v>
      </c>
      <c r="G97" s="146"/>
      <c r="H97" s="146">
        <f t="shared" si="5"/>
        <v>0</v>
      </c>
      <c r="I97" s="152">
        <f>G97-95</f>
        <v>-95</v>
      </c>
    </row>
    <row r="98" spans="1:12" s="7" customFormat="1" ht="27" customHeight="1">
      <c r="A98" s="66"/>
      <c r="B98" s="97"/>
      <c r="C98" s="54" t="s">
        <v>71</v>
      </c>
      <c r="D98" s="146">
        <v>1401.9</v>
      </c>
      <c r="E98" s="146">
        <v>0</v>
      </c>
      <c r="F98" s="146">
        <v>0</v>
      </c>
      <c r="G98" s="146"/>
      <c r="H98" s="146">
        <f t="shared" si="5"/>
        <v>0</v>
      </c>
      <c r="I98" s="152">
        <f>G98-95</f>
        <v>-95</v>
      </c>
      <c r="L98" s="57"/>
    </row>
    <row r="99" spans="1:9" s="11" customFormat="1" ht="21" customHeight="1" hidden="1">
      <c r="A99" s="68"/>
      <c r="B99" s="69"/>
      <c r="C99" s="114" t="s">
        <v>101</v>
      </c>
      <c r="D99" s="164">
        <v>0</v>
      </c>
      <c r="E99" s="164">
        <v>0</v>
      </c>
      <c r="F99" s="164">
        <v>0</v>
      </c>
      <c r="G99" s="139" t="e">
        <f t="shared" si="6"/>
        <v>#DIV/0!</v>
      </c>
      <c r="H99" s="139" t="e">
        <f t="shared" si="5"/>
        <v>#DIV/0!</v>
      </c>
      <c r="I99" s="140" t="e">
        <f>G99-95</f>
        <v>#DIV/0!</v>
      </c>
    </row>
    <row r="100" spans="1:9" s="2" customFormat="1" ht="28.5" customHeight="1">
      <c r="A100" s="52" t="s">
        <v>24</v>
      </c>
      <c r="B100" s="31" t="s">
        <v>25</v>
      </c>
      <c r="C100" s="31" t="s">
        <v>52</v>
      </c>
      <c r="D100" s="147">
        <f>D101+D102+D103</f>
        <v>699504.117</v>
      </c>
      <c r="E100" s="147">
        <f>E101+E102+E103</f>
        <v>319015.708</v>
      </c>
      <c r="F100" s="147">
        <f>F101+F102+F103</f>
        <v>315170.342</v>
      </c>
      <c r="G100" s="177">
        <f t="shared" si="6"/>
        <v>98.79461546764963</v>
      </c>
      <c r="H100" s="147">
        <f t="shared" si="5"/>
        <v>45.05625261387847</v>
      </c>
      <c r="I100" s="151" t="s">
        <v>67</v>
      </c>
    </row>
    <row r="101" spans="1:9" s="7" customFormat="1" ht="17.25" customHeight="1">
      <c r="A101" s="198"/>
      <c r="B101" s="199"/>
      <c r="C101" s="60" t="s">
        <v>35</v>
      </c>
      <c r="D101" s="146">
        <v>699504.117</v>
      </c>
      <c r="E101" s="146">
        <v>319015.708</v>
      </c>
      <c r="F101" s="146">
        <v>315170.342</v>
      </c>
      <c r="G101" s="176">
        <f t="shared" si="6"/>
        <v>98.79461546764963</v>
      </c>
      <c r="H101" s="146">
        <f t="shared" si="5"/>
        <v>45.05625261387847</v>
      </c>
      <c r="I101" s="152">
        <f>G101-95</f>
        <v>3.794615467649635</v>
      </c>
    </row>
    <row r="102" spans="1:9" s="29" customFormat="1" ht="16.5" customHeight="1" hidden="1">
      <c r="A102" s="188"/>
      <c r="B102" s="189"/>
      <c r="C102" s="51" t="s">
        <v>36</v>
      </c>
      <c r="D102" s="163">
        <v>0</v>
      </c>
      <c r="E102" s="163">
        <v>0</v>
      </c>
      <c r="F102" s="163">
        <v>0</v>
      </c>
      <c r="G102" s="146" t="e">
        <f t="shared" si="6"/>
        <v>#DIV/0!</v>
      </c>
      <c r="H102" s="146" t="e">
        <f t="shared" si="5"/>
        <v>#DIV/0!</v>
      </c>
      <c r="I102" s="152" t="e">
        <f>G102-95</f>
        <v>#DIV/0!</v>
      </c>
    </row>
    <row r="103" spans="1:9" s="2" customFormat="1" ht="27.75" customHeight="1" hidden="1">
      <c r="A103" s="200"/>
      <c r="B103" s="201"/>
      <c r="C103" s="60" t="s">
        <v>71</v>
      </c>
      <c r="D103" s="163">
        <v>0</v>
      </c>
      <c r="E103" s="163">
        <v>0</v>
      </c>
      <c r="F103" s="163">
        <v>0</v>
      </c>
      <c r="G103" s="146" t="e">
        <f t="shared" si="6"/>
        <v>#DIV/0!</v>
      </c>
      <c r="H103" s="146" t="e">
        <f t="shared" si="5"/>
        <v>#DIV/0!</v>
      </c>
      <c r="I103" s="152" t="e">
        <f>G103-95</f>
        <v>#DIV/0!</v>
      </c>
    </row>
    <row r="104" spans="1:9" s="2" customFormat="1" ht="41.25" customHeight="1">
      <c r="A104" s="72" t="s">
        <v>26</v>
      </c>
      <c r="B104" s="73" t="s">
        <v>80</v>
      </c>
      <c r="C104" s="31" t="s">
        <v>53</v>
      </c>
      <c r="D104" s="147">
        <f>D105+D106+D107</f>
        <v>1037555.7220000001</v>
      </c>
      <c r="E104" s="147">
        <f>E105+E106+E107</f>
        <v>462607.29099999997</v>
      </c>
      <c r="F104" s="147">
        <f>F105+F106+F107</f>
        <v>455615.28099999996</v>
      </c>
      <c r="G104" s="147">
        <f t="shared" si="6"/>
        <v>98.48856467763713</v>
      </c>
      <c r="H104" s="147">
        <f t="shared" si="5"/>
        <v>43.91236743620406</v>
      </c>
      <c r="I104" s="151" t="s">
        <v>67</v>
      </c>
    </row>
    <row r="105" spans="1:9" s="7" customFormat="1" ht="16.5" customHeight="1">
      <c r="A105" s="58"/>
      <c r="B105" s="59"/>
      <c r="C105" s="60" t="s">
        <v>35</v>
      </c>
      <c r="D105" s="146">
        <v>867246.395</v>
      </c>
      <c r="E105" s="146">
        <v>421216.451</v>
      </c>
      <c r="F105" s="146">
        <v>414224.441</v>
      </c>
      <c r="G105" s="146">
        <f t="shared" si="6"/>
        <v>98.34004346615608</v>
      </c>
      <c r="H105" s="146">
        <f t="shared" si="5"/>
        <v>47.76317819112987</v>
      </c>
      <c r="I105" s="152">
        <f>G105-95</f>
        <v>3.340043466156075</v>
      </c>
    </row>
    <row r="106" spans="1:9" s="9" customFormat="1" ht="17.25" customHeight="1" hidden="1">
      <c r="A106" s="98"/>
      <c r="B106" s="99"/>
      <c r="C106" s="60" t="s">
        <v>36</v>
      </c>
      <c r="D106" s="146">
        <v>0</v>
      </c>
      <c r="E106" s="146">
        <v>0</v>
      </c>
      <c r="F106" s="163">
        <v>0</v>
      </c>
      <c r="G106" s="146" t="e">
        <f t="shared" si="6"/>
        <v>#DIV/0!</v>
      </c>
      <c r="H106" s="146" t="e">
        <f t="shared" si="5"/>
        <v>#DIV/0!</v>
      </c>
      <c r="I106" s="152" t="e">
        <f>G106-95</f>
        <v>#DIV/0!</v>
      </c>
    </row>
    <row r="107" spans="1:9" s="2" customFormat="1" ht="27" customHeight="1">
      <c r="A107" s="202"/>
      <c r="B107" s="203"/>
      <c r="C107" s="60" t="s">
        <v>71</v>
      </c>
      <c r="D107" s="146">
        <v>170309.327</v>
      </c>
      <c r="E107" s="146">
        <v>41390.84</v>
      </c>
      <c r="F107" s="146">
        <v>41390.84</v>
      </c>
      <c r="G107" s="146">
        <f t="shared" si="6"/>
        <v>100</v>
      </c>
      <c r="H107" s="146">
        <f t="shared" si="5"/>
        <v>24.303331314320793</v>
      </c>
      <c r="I107" s="152">
        <f>G107-95</f>
        <v>5</v>
      </c>
    </row>
    <row r="108" spans="1:12" s="2" customFormat="1" ht="21" customHeight="1">
      <c r="A108" s="204"/>
      <c r="B108" s="205"/>
      <c r="C108" s="116" t="s">
        <v>101</v>
      </c>
      <c r="D108" s="154">
        <v>13061.3</v>
      </c>
      <c r="E108" s="154">
        <v>0</v>
      </c>
      <c r="F108" s="154">
        <v>0</v>
      </c>
      <c r="G108" s="154"/>
      <c r="H108" s="154">
        <f t="shared" si="5"/>
        <v>0</v>
      </c>
      <c r="I108" s="155">
        <f>G108-95</f>
        <v>-95</v>
      </c>
      <c r="J108" s="117"/>
      <c r="K108" s="117"/>
      <c r="L108" s="117"/>
    </row>
    <row r="109" spans="1:9" s="2" customFormat="1" ht="28.5" customHeight="1">
      <c r="A109" s="52" t="s">
        <v>27</v>
      </c>
      <c r="B109" s="100" t="s">
        <v>28</v>
      </c>
      <c r="C109" s="31" t="s">
        <v>54</v>
      </c>
      <c r="D109" s="147">
        <f>D110</f>
        <v>41195.9</v>
      </c>
      <c r="E109" s="147">
        <f>E110</f>
        <v>18158.513</v>
      </c>
      <c r="F109" s="147">
        <f>F110</f>
        <v>17065.269</v>
      </c>
      <c r="G109" s="147">
        <f t="shared" si="6"/>
        <v>93.97944093770234</v>
      </c>
      <c r="H109" s="147">
        <f t="shared" si="5"/>
        <v>41.42467818399403</v>
      </c>
      <c r="I109" s="151" t="s">
        <v>67</v>
      </c>
    </row>
    <row r="110" spans="1:9" s="7" customFormat="1" ht="18" customHeight="1">
      <c r="A110" s="169"/>
      <c r="B110" s="170"/>
      <c r="C110" s="60" t="s">
        <v>35</v>
      </c>
      <c r="D110" s="146">
        <v>41195.9</v>
      </c>
      <c r="E110" s="146">
        <v>18158.513</v>
      </c>
      <c r="F110" s="146">
        <v>17065.269</v>
      </c>
      <c r="G110" s="146">
        <f t="shared" si="6"/>
        <v>93.97944093770234</v>
      </c>
      <c r="H110" s="146">
        <f t="shared" si="5"/>
        <v>41.42467818399403</v>
      </c>
      <c r="I110" s="152">
        <f>G110-95</f>
        <v>-1.0205590622976644</v>
      </c>
    </row>
    <row r="111" spans="1:9" s="11" customFormat="1" ht="28.5" customHeight="1" hidden="1">
      <c r="A111" s="101"/>
      <c r="B111" s="102"/>
      <c r="C111" s="60" t="s">
        <v>71</v>
      </c>
      <c r="D111" s="163">
        <v>0</v>
      </c>
      <c r="E111" s="163">
        <v>0</v>
      </c>
      <c r="F111" s="163">
        <v>0</v>
      </c>
      <c r="G111" s="146" t="e">
        <f t="shared" si="6"/>
        <v>#DIV/0!</v>
      </c>
      <c r="H111" s="146" t="e">
        <f t="shared" si="5"/>
        <v>#DIV/0!</v>
      </c>
      <c r="I111" s="152" t="e">
        <f>G111-95</f>
        <v>#DIV/0!</v>
      </c>
    </row>
    <row r="112" spans="1:9" s="2" customFormat="1" ht="29.25" customHeight="1">
      <c r="A112" s="52" t="s">
        <v>29</v>
      </c>
      <c r="B112" s="31" t="s">
        <v>30</v>
      </c>
      <c r="C112" s="31" t="s">
        <v>55</v>
      </c>
      <c r="D112" s="147">
        <f>D113</f>
        <v>9578.1</v>
      </c>
      <c r="E112" s="147">
        <f>E113</f>
        <v>4696.114</v>
      </c>
      <c r="F112" s="147">
        <f>F113</f>
        <v>4019.577</v>
      </c>
      <c r="G112" s="147">
        <f t="shared" si="6"/>
        <v>85.59368448040232</v>
      </c>
      <c r="H112" s="147">
        <f t="shared" si="5"/>
        <v>41.9663294390328</v>
      </c>
      <c r="I112" s="151" t="s">
        <v>67</v>
      </c>
    </row>
    <row r="113" spans="1:9" s="7" customFormat="1" ht="18" customHeight="1">
      <c r="A113" s="58"/>
      <c r="B113" s="59"/>
      <c r="C113" s="54" t="s">
        <v>35</v>
      </c>
      <c r="D113" s="146">
        <v>9578.1</v>
      </c>
      <c r="E113" s="146">
        <v>4696.114</v>
      </c>
      <c r="F113" s="146">
        <v>4019.577</v>
      </c>
      <c r="G113" s="146">
        <f t="shared" si="6"/>
        <v>85.59368448040232</v>
      </c>
      <c r="H113" s="146">
        <f t="shared" si="5"/>
        <v>41.9663294390328</v>
      </c>
      <c r="I113" s="152">
        <f>G113-95</f>
        <v>-9.406315519597683</v>
      </c>
    </row>
    <row r="114" spans="1:9" s="2" customFormat="1" ht="25.5" customHeight="1">
      <c r="A114" s="52" t="s">
        <v>31</v>
      </c>
      <c r="B114" s="31" t="s">
        <v>32</v>
      </c>
      <c r="C114" s="31" t="s">
        <v>86</v>
      </c>
      <c r="D114" s="147">
        <f>D115</f>
        <v>193772.4</v>
      </c>
      <c r="E114" s="147">
        <f>E115</f>
        <v>85406.595</v>
      </c>
      <c r="F114" s="147">
        <f>F115</f>
        <v>63728.91</v>
      </c>
      <c r="G114" s="147">
        <f t="shared" si="6"/>
        <v>74.61825401188281</v>
      </c>
      <c r="H114" s="147">
        <f t="shared" si="5"/>
        <v>32.88853830576491</v>
      </c>
      <c r="I114" s="151" t="s">
        <v>67</v>
      </c>
    </row>
    <row r="115" spans="1:9" s="7" customFormat="1" ht="18" customHeight="1">
      <c r="A115" s="66"/>
      <c r="B115" s="80"/>
      <c r="C115" s="54" t="s">
        <v>35</v>
      </c>
      <c r="D115" s="146">
        <v>193772.4</v>
      </c>
      <c r="E115" s="146">
        <v>85406.595</v>
      </c>
      <c r="F115" s="146">
        <v>63728.91</v>
      </c>
      <c r="G115" s="146">
        <f t="shared" si="6"/>
        <v>74.61825401188281</v>
      </c>
      <c r="H115" s="146">
        <f t="shared" si="5"/>
        <v>32.88853830576491</v>
      </c>
      <c r="I115" s="152">
        <f>G115-95</f>
        <v>-20.38174598811719</v>
      </c>
    </row>
    <row r="116" spans="1:9" s="11" customFormat="1" ht="27" customHeight="1" hidden="1">
      <c r="A116" s="68"/>
      <c r="B116" s="103"/>
      <c r="C116" s="54" t="s">
        <v>71</v>
      </c>
      <c r="D116" s="163">
        <v>0</v>
      </c>
      <c r="E116" s="163">
        <v>0</v>
      </c>
      <c r="F116" s="163">
        <v>0</v>
      </c>
      <c r="G116" s="146" t="e">
        <f t="shared" si="6"/>
        <v>#DIV/0!</v>
      </c>
      <c r="H116" s="146" t="e">
        <f t="shared" si="5"/>
        <v>#DIV/0!</v>
      </c>
      <c r="I116" s="152" t="e">
        <f>G116-95</f>
        <v>#DIV/0!</v>
      </c>
    </row>
    <row r="117" spans="1:9" s="3" customFormat="1" ht="42" customHeight="1">
      <c r="A117" s="52" t="s">
        <v>33</v>
      </c>
      <c r="B117" s="31" t="s">
        <v>81</v>
      </c>
      <c r="C117" s="31" t="s">
        <v>57</v>
      </c>
      <c r="D117" s="147">
        <f>D118+D119+D120</f>
        <v>2970542.149</v>
      </c>
      <c r="E117" s="147">
        <f>E118+E119+E120</f>
        <v>688350.329</v>
      </c>
      <c r="F117" s="147">
        <f>F118+F119+F120</f>
        <v>483737.364</v>
      </c>
      <c r="G117" s="147">
        <f t="shared" si="6"/>
        <v>70.2748794647558</v>
      </c>
      <c r="H117" s="147">
        <f t="shared" si="5"/>
        <v>16.284480735708286</v>
      </c>
      <c r="I117" s="151" t="s">
        <v>67</v>
      </c>
    </row>
    <row r="118" spans="1:9" s="7" customFormat="1" ht="17.25" customHeight="1">
      <c r="A118" s="104"/>
      <c r="B118" s="105"/>
      <c r="C118" s="60" t="s">
        <v>35</v>
      </c>
      <c r="D118" s="146">
        <v>758807.025</v>
      </c>
      <c r="E118" s="146">
        <v>318306.831</v>
      </c>
      <c r="F118" s="146">
        <v>285419.077</v>
      </c>
      <c r="G118" s="146">
        <f t="shared" si="6"/>
        <v>89.66790819515903</v>
      </c>
      <c r="H118" s="146">
        <f t="shared" si="5"/>
        <v>37.61418484495449</v>
      </c>
      <c r="I118" s="152">
        <f>G118-95</f>
        <v>-5.332091804840971</v>
      </c>
    </row>
    <row r="119" spans="1:9" s="2" customFormat="1" ht="17.25" customHeight="1">
      <c r="A119" s="87"/>
      <c r="B119" s="88"/>
      <c r="C119" s="60" t="s">
        <v>36</v>
      </c>
      <c r="D119" s="146">
        <v>359905.724</v>
      </c>
      <c r="E119" s="146">
        <v>164722.306</v>
      </c>
      <c r="F119" s="146">
        <v>62841.679</v>
      </c>
      <c r="G119" s="146">
        <f t="shared" si="6"/>
        <v>38.15007240124479</v>
      </c>
      <c r="H119" s="146">
        <f t="shared" si="5"/>
        <v>17.46059448612715</v>
      </c>
      <c r="I119" s="152">
        <f>G119-95</f>
        <v>-56.84992759875521</v>
      </c>
    </row>
    <row r="120" spans="1:9" s="2" customFormat="1" ht="27" customHeight="1">
      <c r="A120" s="87"/>
      <c r="B120" s="88"/>
      <c r="C120" s="60" t="s">
        <v>71</v>
      </c>
      <c r="D120" s="146">
        <v>1851829.4</v>
      </c>
      <c r="E120" s="146">
        <v>205321.192</v>
      </c>
      <c r="F120" s="146">
        <v>135476.608</v>
      </c>
      <c r="G120" s="146">
        <f t="shared" si="6"/>
        <v>65.98276908503435</v>
      </c>
      <c r="H120" s="146">
        <f t="shared" si="5"/>
        <v>7.315825529068714</v>
      </c>
      <c r="I120" s="152">
        <f>G120-95</f>
        <v>-29.01723091496565</v>
      </c>
    </row>
    <row r="121" spans="1:10" s="2" customFormat="1" ht="21" customHeight="1">
      <c r="A121" s="106"/>
      <c r="B121" s="107"/>
      <c r="C121" s="116" t="s">
        <v>101</v>
      </c>
      <c r="D121" s="154">
        <v>1874838.499</v>
      </c>
      <c r="E121" s="154">
        <v>464272.487</v>
      </c>
      <c r="F121" s="154">
        <v>267287.202</v>
      </c>
      <c r="G121" s="154">
        <f>F121/E121*100</f>
        <v>57.571191376670996</v>
      </c>
      <c r="H121" s="154">
        <f t="shared" si="5"/>
        <v>14.256545411381591</v>
      </c>
      <c r="I121" s="155">
        <f>G121-95</f>
        <v>-37.428808623329004</v>
      </c>
      <c r="J121" s="117"/>
    </row>
    <row r="122" spans="1:9" s="2" customFormat="1" ht="41.25" customHeight="1">
      <c r="A122" s="72" t="s">
        <v>34</v>
      </c>
      <c r="B122" s="73" t="s">
        <v>82</v>
      </c>
      <c r="C122" s="31" t="s">
        <v>56</v>
      </c>
      <c r="D122" s="147">
        <f>D123+D124</f>
        <v>106238.85299999999</v>
      </c>
      <c r="E122" s="147">
        <f>E123+E124</f>
        <v>39751.287</v>
      </c>
      <c r="F122" s="147">
        <f>F123+F124</f>
        <v>38398.246</v>
      </c>
      <c r="G122" s="147">
        <f t="shared" si="6"/>
        <v>96.59623347540925</v>
      </c>
      <c r="H122" s="147">
        <f t="shared" si="5"/>
        <v>36.14331754880675</v>
      </c>
      <c r="I122" s="151" t="s">
        <v>67</v>
      </c>
    </row>
    <row r="123" spans="1:9" s="7" customFormat="1" ht="18" customHeight="1">
      <c r="A123" s="210"/>
      <c r="B123" s="214"/>
      <c r="C123" s="60" t="s">
        <v>35</v>
      </c>
      <c r="D123" s="146">
        <v>96917.627</v>
      </c>
      <c r="E123" s="146">
        <v>39751.287</v>
      </c>
      <c r="F123" s="146">
        <v>38398.246</v>
      </c>
      <c r="G123" s="146">
        <f t="shared" si="6"/>
        <v>96.59623347540925</v>
      </c>
      <c r="H123" s="146">
        <f t="shared" si="5"/>
        <v>39.61946571390981</v>
      </c>
      <c r="I123" s="152">
        <f aca="true" t="shared" si="7" ref="I123:I137">G123-95</f>
        <v>1.5962334754092495</v>
      </c>
    </row>
    <row r="124" spans="1:9" s="7" customFormat="1" ht="27.75" customHeight="1">
      <c r="A124" s="122"/>
      <c r="B124" s="123"/>
      <c r="C124" s="54" t="s">
        <v>71</v>
      </c>
      <c r="D124" s="146">
        <v>9321.226</v>
      </c>
      <c r="E124" s="146">
        <v>0</v>
      </c>
      <c r="F124" s="146">
        <v>0</v>
      </c>
      <c r="G124" s="146"/>
      <c r="H124" s="146">
        <f>F124/D124*100</f>
        <v>0</v>
      </c>
      <c r="I124" s="162">
        <f>G124-95</f>
        <v>-95</v>
      </c>
    </row>
    <row r="125" spans="1:9" s="132" customFormat="1" ht="18" customHeight="1" hidden="1">
      <c r="A125" s="190" t="s">
        <v>72</v>
      </c>
      <c r="B125" s="191"/>
      <c r="C125" s="192"/>
      <c r="D125" s="165">
        <v>0</v>
      </c>
      <c r="E125" s="150" t="s">
        <v>67</v>
      </c>
      <c r="F125" s="150" t="s">
        <v>67</v>
      </c>
      <c r="G125" s="146"/>
      <c r="H125" s="146"/>
      <c r="I125" s="162">
        <f>G125-95</f>
        <v>-95</v>
      </c>
    </row>
    <row r="126" spans="1:9" s="132" customFormat="1" ht="27.75" customHeight="1" hidden="1">
      <c r="A126" s="190" t="s">
        <v>121</v>
      </c>
      <c r="B126" s="191"/>
      <c r="C126" s="192"/>
      <c r="D126" s="165">
        <v>349.35</v>
      </c>
      <c r="E126" s="165">
        <v>0</v>
      </c>
      <c r="F126" s="165">
        <v>0</v>
      </c>
      <c r="G126" s="163"/>
      <c r="H126" s="163">
        <f>F126/D126*100</f>
        <v>0</v>
      </c>
      <c r="I126" s="175">
        <f>G126-95</f>
        <v>-95</v>
      </c>
    </row>
    <row r="127" spans="1:11" s="1" customFormat="1" ht="26.25" customHeight="1">
      <c r="A127" s="215" t="s">
        <v>65</v>
      </c>
      <c r="B127" s="216"/>
      <c r="C127" s="217"/>
      <c r="D127" s="147">
        <f>D129+D130+D131</f>
        <v>33688294.453999996</v>
      </c>
      <c r="E127" s="147">
        <f>E129+E130+E131</f>
        <v>12788416.834</v>
      </c>
      <c r="F127" s="147">
        <f>F129+F130+F131</f>
        <v>12292578.382</v>
      </c>
      <c r="G127" s="147">
        <f t="shared" si="6"/>
        <v>96.12275343823843</v>
      </c>
      <c r="H127" s="147">
        <f t="shared" si="5"/>
        <v>36.48916806632944</v>
      </c>
      <c r="I127" s="156">
        <f t="shared" si="7"/>
        <v>1.1227534382384334</v>
      </c>
      <c r="J127" s="109"/>
      <c r="K127" s="109"/>
    </row>
    <row r="128" spans="1:9" s="1" customFormat="1" ht="15.75" customHeight="1">
      <c r="A128" s="185"/>
      <c r="B128" s="185"/>
      <c r="C128" s="31" t="s">
        <v>63</v>
      </c>
      <c r="D128" s="150"/>
      <c r="E128" s="150"/>
      <c r="F128" s="150"/>
      <c r="G128" s="150"/>
      <c r="H128" s="150"/>
      <c r="I128" s="152"/>
    </row>
    <row r="129" spans="1:9" s="1" customFormat="1" ht="20.25" customHeight="1">
      <c r="A129" s="185"/>
      <c r="B129" s="185"/>
      <c r="C129" s="31" t="s">
        <v>35</v>
      </c>
      <c r="D129" s="150">
        <f>D7+D11+D22+D27+D31+D34+D39+D43+D47+D51+D55+D59+D63+D67+D71+D76+D80+D85+D89+D92+D96+D101+D105+D110+D113+D115+D118+D123</f>
        <v>18331152.283999998</v>
      </c>
      <c r="E129" s="150">
        <f>E7+E11+E22+E27+E31+E34+E39+E43+E47+E51+E55+E59+E63+E67+E71+E76+E80+E85+E89+E92+E96+E101+E105+E110+E113+E115+E118+E123</f>
        <v>7843826.454999999</v>
      </c>
      <c r="F129" s="150">
        <f>F7+F11+F22+F27+F31+F34+F39+F43+F47+F51+F55+F59+F63+F67+F71+F76+F80+F85+F89+F92+F96+F101+F105+F110+F113+F115+F118+F123</f>
        <v>7570198.559999999</v>
      </c>
      <c r="G129" s="150">
        <f>F129/E129*100</f>
        <v>96.51155087928318</v>
      </c>
      <c r="H129" s="150">
        <f t="shared" si="5"/>
        <v>41.29690508658042</v>
      </c>
      <c r="I129" s="157">
        <f t="shared" si="7"/>
        <v>1.5115508792831776</v>
      </c>
    </row>
    <row r="130" spans="1:9" s="1" customFormat="1" ht="20.25" customHeight="1">
      <c r="A130" s="185"/>
      <c r="B130" s="185"/>
      <c r="C130" s="31" t="s">
        <v>36</v>
      </c>
      <c r="D130" s="150">
        <f>D25+D28+D35+D40+D44+D48+D52+D56+D60+D64+D68+D72+D81+D86+D93+D97+D119</f>
        <v>8683243.997999998</v>
      </c>
      <c r="E130" s="150">
        <f>E25+E28+E35+E40+E44+E48+E52+E56+E60+E64+E68+E72+E81+E86+E93+E97+E119</f>
        <v>4156128.817</v>
      </c>
      <c r="F130" s="150">
        <f>F25+F28+F35+F40+F44+F48+F52+F56+F60+F64+F68+F72+F81+F86+F93+F97+F119</f>
        <v>4010657.328</v>
      </c>
      <c r="G130" s="150">
        <f>F130/E130*100</f>
        <v>96.49983204550901</v>
      </c>
      <c r="H130" s="150">
        <f t="shared" si="5"/>
        <v>46.188467454372706</v>
      </c>
      <c r="I130" s="157">
        <f t="shared" si="7"/>
        <v>1.4998320455090095</v>
      </c>
    </row>
    <row r="131" spans="1:9" s="1" customFormat="1" ht="30" customHeight="1">
      <c r="A131" s="185"/>
      <c r="B131" s="185"/>
      <c r="C131" s="32" t="s">
        <v>71</v>
      </c>
      <c r="D131" s="150">
        <f>D8+D29+D32+D36+D41+D45+D49+D53+D57+D61+D65+D69+D73+D77+D82+D87+D98+D107+D120+D124+D125</f>
        <v>6673898.172</v>
      </c>
      <c r="E131" s="150">
        <f>E8+E29+E32+E36+E41+E45+E49+E53+E57+E61+E65+E69+E73+E77+E82+E87+E98+E107+E120+E124</f>
        <v>788461.562</v>
      </c>
      <c r="F131" s="150">
        <f>F8+F29+F32+F36+F41+F45+F49+F53+F57+F61+F65+F69+F73+F77+F82+F87+F98+F107+F120+F124</f>
        <v>711722.494</v>
      </c>
      <c r="G131" s="150">
        <f>F131/E131*100</f>
        <v>90.26724044665603</v>
      </c>
      <c r="H131" s="150">
        <f t="shared" si="5"/>
        <v>10.66426960162496</v>
      </c>
      <c r="I131" s="157">
        <f t="shared" si="7"/>
        <v>-4.732759553343968</v>
      </c>
    </row>
    <row r="132" spans="1:9" s="1" customFormat="1" ht="26.25" customHeight="1">
      <c r="A132" s="184" t="s">
        <v>64</v>
      </c>
      <c r="B132" s="184"/>
      <c r="C132" s="184"/>
      <c r="D132" s="149">
        <f>D134+D135+D136</f>
        <v>33743703.84099999</v>
      </c>
      <c r="E132" s="149">
        <f>E134+E135+E136</f>
        <v>12791515.802</v>
      </c>
      <c r="F132" s="149">
        <f>F134+F135+F136</f>
        <v>12295677.349999998</v>
      </c>
      <c r="G132" s="158">
        <f>F132/E132*100</f>
        <v>96.12369276890175</v>
      </c>
      <c r="H132" s="149">
        <f>F132/D132*100</f>
        <v>36.43843428669571</v>
      </c>
      <c r="I132" s="159">
        <f t="shared" si="7"/>
        <v>1.1236927689017477</v>
      </c>
    </row>
    <row r="133" spans="1:9" s="1" customFormat="1" ht="15.75" customHeight="1">
      <c r="A133" s="206"/>
      <c r="B133" s="206"/>
      <c r="C133" s="50" t="s">
        <v>63</v>
      </c>
      <c r="D133" s="146"/>
      <c r="E133" s="146"/>
      <c r="F133" s="146"/>
      <c r="G133" s="142"/>
      <c r="H133" s="142"/>
      <c r="I133" s="141"/>
    </row>
    <row r="134" spans="1:9" s="1" customFormat="1" ht="30.75" customHeight="1">
      <c r="A134" s="206"/>
      <c r="B134" s="206"/>
      <c r="C134" s="33" t="s">
        <v>70</v>
      </c>
      <c r="D134" s="149">
        <f>D129+D17</f>
        <v>18386561.670999996</v>
      </c>
      <c r="E134" s="149">
        <f>E129+E17</f>
        <v>7846925.4229999995</v>
      </c>
      <c r="F134" s="149">
        <f>F129+F17</f>
        <v>7573297.527999999</v>
      </c>
      <c r="G134" s="149">
        <f>F134/E134*100</f>
        <v>96.51292856437792</v>
      </c>
      <c r="H134" s="149">
        <f t="shared" si="5"/>
        <v>41.18930805831359</v>
      </c>
      <c r="I134" s="159">
        <f t="shared" si="7"/>
        <v>1.5129285643779156</v>
      </c>
    </row>
    <row r="135" spans="1:9" s="1" customFormat="1" ht="20.25" customHeight="1">
      <c r="A135" s="206"/>
      <c r="B135" s="206"/>
      <c r="C135" s="33" t="s">
        <v>36</v>
      </c>
      <c r="D135" s="149">
        <f aca="true" t="shared" si="8" ref="D135:F136">D130</f>
        <v>8683243.997999998</v>
      </c>
      <c r="E135" s="149">
        <f t="shared" si="8"/>
        <v>4156128.817</v>
      </c>
      <c r="F135" s="149">
        <f t="shared" si="8"/>
        <v>4010657.328</v>
      </c>
      <c r="G135" s="149">
        <f>F135/E135*100</f>
        <v>96.49983204550901</v>
      </c>
      <c r="H135" s="149">
        <f t="shared" si="5"/>
        <v>46.188467454372706</v>
      </c>
      <c r="I135" s="159">
        <f t="shared" si="7"/>
        <v>1.4998320455090095</v>
      </c>
    </row>
    <row r="136" spans="1:9" s="1" customFormat="1" ht="31.5" customHeight="1">
      <c r="A136" s="206"/>
      <c r="B136" s="206"/>
      <c r="C136" s="34" t="s">
        <v>71</v>
      </c>
      <c r="D136" s="149">
        <f t="shared" si="8"/>
        <v>6673898.172</v>
      </c>
      <c r="E136" s="149">
        <f t="shared" si="8"/>
        <v>788461.562</v>
      </c>
      <c r="F136" s="149">
        <f t="shared" si="8"/>
        <v>711722.494</v>
      </c>
      <c r="G136" s="149">
        <f>F136/E136*100</f>
        <v>90.26724044665603</v>
      </c>
      <c r="H136" s="149">
        <f t="shared" si="5"/>
        <v>10.66426960162496</v>
      </c>
      <c r="I136" s="159">
        <f t="shared" si="7"/>
        <v>-4.732759553343968</v>
      </c>
    </row>
    <row r="137" spans="1:9" s="2" customFormat="1" ht="21.75" customHeight="1">
      <c r="A137" s="206"/>
      <c r="B137" s="206"/>
      <c r="C137" s="113" t="s">
        <v>101</v>
      </c>
      <c r="D137" s="160">
        <f>D9+D37+D74+D78+D83+D99+D108+D121</f>
        <v>6420813.961</v>
      </c>
      <c r="E137" s="160">
        <f>E9+E37+E74+E78+E83+E99+E108+E121</f>
        <v>926798.436</v>
      </c>
      <c r="F137" s="160">
        <f>F9+F37+F74+F78+F83+F99+F108+F121</f>
        <v>711885.717</v>
      </c>
      <c r="G137" s="160">
        <f>F137/E137*100</f>
        <v>76.81127733366179</v>
      </c>
      <c r="H137" s="160">
        <f t="shared" si="5"/>
        <v>11.087156882663026</v>
      </c>
      <c r="I137" s="161">
        <f t="shared" si="7"/>
        <v>-18.188722666338208</v>
      </c>
    </row>
    <row r="138" spans="1:8" ht="12" customHeight="1">
      <c r="A138" s="48"/>
      <c r="B138" s="49" t="s">
        <v>105</v>
      </c>
      <c r="C138" s="49"/>
      <c r="D138" s="20"/>
      <c r="E138" s="19"/>
      <c r="F138" s="27"/>
      <c r="G138" s="19"/>
      <c r="H138" s="19"/>
    </row>
    <row r="139" spans="1:9" s="13" customFormat="1" ht="27.75" customHeight="1" hidden="1">
      <c r="A139" s="218" t="s">
        <v>92</v>
      </c>
      <c r="B139" s="219"/>
      <c r="C139" s="219"/>
      <c r="D139" s="219"/>
      <c r="E139" s="219"/>
      <c r="F139" s="219"/>
      <c r="G139" s="219"/>
      <c r="H139" s="219"/>
      <c r="I139" s="3"/>
    </row>
    <row r="140" spans="1:8" s="6" customFormat="1" ht="17.25" customHeight="1">
      <c r="A140" s="212" t="s">
        <v>120</v>
      </c>
      <c r="B140" s="213"/>
      <c r="C140" s="213"/>
      <c r="D140" s="213"/>
      <c r="E140" s="213"/>
      <c r="F140" s="213"/>
      <c r="G140" s="213"/>
      <c r="H140" s="213"/>
    </row>
    <row r="141" spans="1:9" s="4" customFormat="1" ht="12.75">
      <c r="A141" s="22"/>
      <c r="B141" s="23"/>
      <c r="C141" s="23"/>
      <c r="D141" s="21"/>
      <c r="E141" s="21"/>
      <c r="F141" s="28"/>
      <c r="G141" s="21"/>
      <c r="H141" s="21"/>
      <c r="I141" s="121"/>
    </row>
    <row r="142" spans="1:9" s="4" customFormat="1" ht="12.75" hidden="1">
      <c r="A142" s="22"/>
      <c r="B142" s="23"/>
      <c r="C142" s="23"/>
      <c r="D142" s="21"/>
      <c r="E142" s="21"/>
      <c r="F142" s="28"/>
      <c r="G142" s="21"/>
      <c r="H142" s="21"/>
      <c r="I142" s="121"/>
    </row>
    <row r="143" spans="1:9" s="4" customFormat="1" ht="12.75" hidden="1">
      <c r="A143" s="43"/>
      <c r="B143" s="44"/>
      <c r="C143" s="44"/>
      <c r="D143" s="45"/>
      <c r="E143" s="47"/>
      <c r="F143" s="46"/>
      <c r="G143" s="47"/>
      <c r="H143" s="47"/>
      <c r="I143" s="121"/>
    </row>
    <row r="144" spans="1:9" s="4" customFormat="1" ht="32.25" customHeight="1" hidden="1">
      <c r="A144" s="18" t="s">
        <v>0</v>
      </c>
      <c r="B144" s="18" t="s">
        <v>62</v>
      </c>
      <c r="C144" s="18" t="s">
        <v>69</v>
      </c>
      <c r="D144" s="47"/>
      <c r="E144" s="45"/>
      <c r="F144" s="46"/>
      <c r="G144" s="47"/>
      <c r="H144" s="47"/>
      <c r="I144" s="121"/>
    </row>
    <row r="145" spans="1:9" s="4" customFormat="1" ht="15.75" hidden="1">
      <c r="A145" s="181" t="s">
        <v>64</v>
      </c>
      <c r="B145" s="182"/>
      <c r="C145" s="183"/>
      <c r="D145" s="35">
        <f>D147+D148+D149</f>
        <v>24525968.417999998</v>
      </c>
      <c r="E145" s="35">
        <f>E147+E148+E149</f>
        <v>21619356.084</v>
      </c>
      <c r="F145" s="143">
        <f>F147+F148+F149</f>
        <v>20841969.650000002</v>
      </c>
      <c r="G145" s="36">
        <f>F145/E145*100</f>
        <v>96.40421097196635</v>
      </c>
      <c r="H145" s="36">
        <f>F145/D145*100</f>
        <v>84.97919142187165</v>
      </c>
      <c r="I145" s="121"/>
    </row>
    <row r="146" spans="1:9" s="4" customFormat="1" ht="13.5" hidden="1">
      <c r="A146" s="209"/>
      <c r="B146" s="209"/>
      <c r="C146" s="37" t="s">
        <v>63</v>
      </c>
      <c r="D146" s="38"/>
      <c r="E146" s="38"/>
      <c r="F146" s="144"/>
      <c r="G146" s="39"/>
      <c r="H146" s="39"/>
      <c r="I146" s="121"/>
    </row>
    <row r="147" spans="1:9" s="4" customFormat="1" ht="27" hidden="1">
      <c r="A147" s="209"/>
      <c r="B147" s="209"/>
      <c r="C147" s="40" t="s">
        <v>70</v>
      </c>
      <c r="D147" s="41">
        <v>14805057.912999997</v>
      </c>
      <c r="E147" s="41">
        <v>13268979.204</v>
      </c>
      <c r="F147" s="145">
        <v>12716245.471</v>
      </c>
      <c r="G147" s="36">
        <v>95.83439144411821</v>
      </c>
      <c r="H147" s="36">
        <v>85.89122410547374</v>
      </c>
      <c r="I147" s="121"/>
    </row>
    <row r="148" spans="1:9" s="4" customFormat="1" ht="13.5" hidden="1">
      <c r="A148" s="209"/>
      <c r="B148" s="209"/>
      <c r="C148" s="40" t="s">
        <v>36</v>
      </c>
      <c r="D148" s="41">
        <v>7926615.303999999</v>
      </c>
      <c r="E148" s="41">
        <v>7092166.329999999</v>
      </c>
      <c r="F148" s="145">
        <v>6886598.409</v>
      </c>
      <c r="G148" s="36">
        <v>97.10147913296332</v>
      </c>
      <c r="H148" s="36">
        <v>86.87943270723412</v>
      </c>
      <c r="I148" s="121"/>
    </row>
    <row r="149" spans="1:9" s="4" customFormat="1" ht="27" hidden="1">
      <c r="A149" s="209"/>
      <c r="B149" s="209"/>
      <c r="C149" s="42" t="s">
        <v>71</v>
      </c>
      <c r="D149" s="41">
        <v>1794295.2010000001</v>
      </c>
      <c r="E149" s="41">
        <v>1258210.55</v>
      </c>
      <c r="F149" s="145">
        <v>1239125.77</v>
      </c>
      <c r="G149" s="36">
        <v>98.4831807363243</v>
      </c>
      <c r="H149" s="36">
        <v>69.05919211673798</v>
      </c>
      <c r="I149" s="121"/>
    </row>
    <row r="150" spans="1:9" s="4" customFormat="1" ht="12.75" hidden="1">
      <c r="A150" s="22"/>
      <c r="B150" s="23"/>
      <c r="C150" s="23"/>
      <c r="D150" s="21"/>
      <c r="E150" s="21"/>
      <c r="F150" s="28"/>
      <c r="G150" s="21"/>
      <c r="H150" s="21"/>
      <c r="I150" s="121"/>
    </row>
    <row r="151" spans="1:9" s="4" customFormat="1" ht="12.75" hidden="1">
      <c r="A151" s="22"/>
      <c r="B151" s="23"/>
      <c r="C151" s="23"/>
      <c r="D151" s="21"/>
      <c r="E151" s="21"/>
      <c r="F151" s="28"/>
      <c r="G151" s="21"/>
      <c r="H151" s="21"/>
      <c r="I151" s="121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21"/>
    </row>
    <row r="153" spans="1:9" s="4" customFormat="1" ht="12.75" hidden="1">
      <c r="A153" s="22"/>
      <c r="B153" s="23"/>
      <c r="C153" s="23"/>
      <c r="D153" s="21"/>
      <c r="E153" s="21"/>
      <c r="F153" s="28"/>
      <c r="G153" s="21"/>
      <c r="H153" s="21"/>
      <c r="I153" s="121"/>
    </row>
    <row r="154" spans="1:9" s="4" customFormat="1" ht="12.75">
      <c r="A154" s="22"/>
      <c r="B154" s="23"/>
      <c r="C154" s="23"/>
      <c r="D154" s="21"/>
      <c r="E154" s="21"/>
      <c r="F154" s="28"/>
      <c r="G154" s="21"/>
      <c r="H154" s="21"/>
      <c r="I154" s="121"/>
    </row>
    <row r="155" spans="1:9" s="4" customFormat="1" ht="12.75">
      <c r="A155" s="22"/>
      <c r="B155" s="23"/>
      <c r="C155" s="23"/>
      <c r="D155" s="21"/>
      <c r="E155" s="21"/>
      <c r="F155" s="28"/>
      <c r="G155" s="21"/>
      <c r="H155" s="21"/>
      <c r="I155" s="121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21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21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21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21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21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21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21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21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21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21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21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21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21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21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21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21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21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21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21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21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21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21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21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21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21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21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21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21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21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21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21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21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21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21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21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21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21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21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21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21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21"/>
    </row>
    <row r="197" spans="4:8" ht="12.75">
      <c r="D197" s="21"/>
      <c r="E197" s="21"/>
      <c r="F197" s="28"/>
      <c r="G197" s="21"/>
      <c r="H197" s="21"/>
    </row>
    <row r="198" spans="1:8" ht="12.75">
      <c r="A198" s="24"/>
      <c r="B198" s="24"/>
      <c r="C198" s="24"/>
      <c r="D198" s="21"/>
      <c r="E198" s="21"/>
      <c r="F198" s="28"/>
      <c r="G198" s="21"/>
      <c r="H198" s="21"/>
    </row>
    <row r="199" spans="1:8" ht="12.75">
      <c r="A199" s="24"/>
      <c r="B199" s="24"/>
      <c r="C199" s="24"/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</sheetData>
  <sheetProtection password="CE2E" sheet="1" objects="1" scenarios="1"/>
  <autoFilter ref="A5:M137"/>
  <mergeCells count="22">
    <mergeCell ref="A146:B149"/>
    <mergeCell ref="A96:B96"/>
    <mergeCell ref="A140:H140"/>
    <mergeCell ref="A123:B123"/>
    <mergeCell ref="A127:C127"/>
    <mergeCell ref="A139:H139"/>
    <mergeCell ref="A3:H3"/>
    <mergeCell ref="A8:B9"/>
    <mergeCell ref="A101:B101"/>
    <mergeCell ref="A102:B103"/>
    <mergeCell ref="A107:B108"/>
    <mergeCell ref="A133:B137"/>
    <mergeCell ref="A125:C125"/>
    <mergeCell ref="A71:B71"/>
    <mergeCell ref="A74:B74"/>
    <mergeCell ref="A11:B11"/>
    <mergeCell ref="A25:B25"/>
    <mergeCell ref="A145:C145"/>
    <mergeCell ref="A132:C132"/>
    <mergeCell ref="A128:B131"/>
    <mergeCell ref="A76:B78"/>
    <mergeCell ref="A126:C126"/>
  </mergeCells>
  <printOptions/>
  <pageMargins left="0.3937007874015748" right="0.2755905511811024" top="0.1968503937007874" bottom="0.1968503937007874" header="0.1968503937007874" footer="0.1968503937007874"/>
  <pageSetup fitToHeight="6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2019-07-12T11:12:14Z</cp:lastPrinted>
  <dcterms:created xsi:type="dcterms:W3CDTF">2002-03-11T10:22:12Z</dcterms:created>
  <dcterms:modified xsi:type="dcterms:W3CDTF">2019-07-22T07:00:13Z</dcterms:modified>
  <cp:category/>
  <cp:version/>
  <cp:contentType/>
  <cp:contentStatus/>
</cp:coreProperties>
</file>