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80" windowHeight="246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<sst xmlns="http://schemas.openxmlformats.org/spreadsheetml/2006/main" count="250" uniqueCount="125">
  <si>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</si>
  <si>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</si>
  <si>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</si>
  <si>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</si>
  <si>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</si>
  <si>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</si>
  <si>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</si>
  <si>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</si>
  <si>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</si>
  <si>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</si>
  <si>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</si>
  <si>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</si>
  <si>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</si>
  <si>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</si>
  <si>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</si>
  <si>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</si>
  <si>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</si>
  <si>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</si>
  <si>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</si>
  <si>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</si>
  <si>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</si>
  <si>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</si>
  <si>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</si>
  <si>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</si>
  <si>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</si>
  <si>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</si>
  <si>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</si>
  <si>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</si>
  <si>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</si>
  <si>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</si>
  <si>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</si>
  <si>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</si>
  <si>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</si>
  <si>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</si>
  <si>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</si>
  <si>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</si>
  <si>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</si>
  <si>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</si>
  <si>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</si>
  <si>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</si>
  <si>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</si>
  <si>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</si>
  <si>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</si>
  <si>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</si>
  <si>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</si>
  <si>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</si>
  <si>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</si>
  <si>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</si>
  <si>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</si>
  <si>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</si>
  <si>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</si>
  <si>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</si>
  <si>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</si>
  <si>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</si>
  <si>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</si>
  <si>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</si>
  <si>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</si>
  <si>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</si>
  <si>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</si>
  <si>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</si>
  <si>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</si>
  <si>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</si>
  <si>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</si>
  <si>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</si>
  <si>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</si>
  <si>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</si>
  <si>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</si>
  <si>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</si>
  <si>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</si>
  <si>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</si>
  <si>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</si>
  <si>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</si>
  <si>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</si>
  <si>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</si>
  <si>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</si>
  <si>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</si>
  <si>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</si>
  <si>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</si>
  <si>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</si>
  <si>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</si>
  <si>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</si>
  <si>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</si>
  <si>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</si>
  <si>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</si>
  <si>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</si>
  <si>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</si>
  <si>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</si>
  <si>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</si>
  <si>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</si>
  <si>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</si>
  <si>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</si>
  <si>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</si>
  <si>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</si>
  <si>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</si>
  <si>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</si>
  <si>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</si>
  <si>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</si>
  <si>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</si>
  <si>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</si>
  <si>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</si>
  <si>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</si>
  <si>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</si>
  <si>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</si>
  <si>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</si>
  <si>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</si>
  <si>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</si>
  <si>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</si>
  <si>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</si>
  <si>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</si>
  <si>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</si>
  <si>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</si>
  <si>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</si>
  <si>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</si>
  <si>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</si>
  <si>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</si>
  <si>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</si>
  <si>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Оперативный анализ исполнения бюджета города Перми по расходам на 1 августа 2020 года</t>
  </si>
  <si>
    <t>Кассовый расход на 01.08.2020</t>
  </si>
  <si>
    <t>Кассовый план января-июля 2020 года</t>
  </si>
  <si>
    <t>% выпол-нения кассового плана января-июля 2020 года</t>
  </si>
  <si>
    <t xml:space="preserve"> *   расчётный уровень установлен исходя из 95,0 % исполнения кассового плана по расходам за январь-июль 2020 года.</t>
  </si>
  <si>
    <t>Департамент культуры           и молодежной политики администрации города Перми</t>
  </si>
  <si>
    <t>Департамент земельных отношений администрации        г. Перми</t>
  </si>
  <si>
    <t>Департамент градостроительства                       и архитектуры администрации города Перми</t>
  </si>
  <si>
    <t>Управление по экологии           и природопользованию администрации г. Перми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</si>
</sst>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25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3" borderId="10" xfId="0" applyNumberFormat="1" applyFont="1" applyFill="1" applyBorder="1" applyAlignment="1">
      <alignment vertical="center"/>
    </xf>
    <xf numFmtId="179" fontId="25" fillId="35" borderId="10" xfId="0" applyNumberFormat="1" applyFont="1" applyFill="1" applyBorder="1" applyAlignment="1" applyProtection="1">
      <alignment horizontal="center" vertical="center" wrapText="1"/>
      <protection/>
    </xf>
    <xf numFmtId="179" fontId="25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7" fillId="33" borderId="1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15" fillId="33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8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8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179" fontId="15" fillId="33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 applyProtection="1">
      <alignment horizontal="center" vertical="center" wrapText="1"/>
      <protection/>
    </xf>
    <xf numFmtId="174" fontId="25" fillId="35" borderId="10" xfId="0" applyNumberFormat="1" applyFont="1" applyFill="1" applyBorder="1" applyAlignment="1" applyProtection="1">
      <alignment horizontal="center" vertical="center" wrapText="1"/>
      <protection/>
    </xf>
    <xf numFmtId="174" fontId="29" fillId="35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4" fontId="25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6" xfId="0" applyNumberFormat="1" applyFont="1" applyFill="1" applyBorder="1" applyAlignment="1">
      <alignment horizontal="left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179" fontId="66" fillId="0" borderId="10" xfId="0" applyNumberFormat="1" applyFont="1" applyFill="1" applyBorder="1" applyAlignment="1" applyProtection="1">
      <alignment horizontal="center" vertical="center" wrapText="1"/>
      <protection/>
    </xf>
    <xf numFmtId="179" fontId="67" fillId="36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7" fillId="35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147" customWidth="1"/>
    <col min="5" max="5" width="14.00390625" style="5" customWidth="1"/>
    <col min="6" max="6" width="14.00390625" style="24" customWidth="1"/>
    <col min="7" max="7" width="9.140625" style="5" customWidth="1"/>
    <col min="8" max="8" width="7.57421875" style="5" customWidth="1"/>
    <col min="9" max="9" width="10.140625" style="3" customWidth="1"/>
    <col min="13" max="13" width="11.7109375" style="0" bestFit="1" customWidth="1"/>
  </cols>
  <sheetData>
    <row r="1" ht="13.5" customHeight="1">
      <c r="I1" s="90" t="s">
        <v>96</v>
      </c>
    </row>
    <row r="2" ht="13.5" customHeight="1">
      <c r="I2" s="90" t="s">
        <v>97</v>
      </c>
    </row>
    <row r="3" spans="1:9" s="1" customFormat="1" ht="19.5" customHeight="1">
      <c r="A3" s="193" t="s">
        <v>116</v>
      </c>
      <c r="B3" s="193"/>
      <c r="C3" s="193"/>
      <c r="D3" s="193"/>
      <c r="E3" s="193"/>
      <c r="F3" s="193"/>
      <c r="G3" s="193"/>
      <c r="H3" s="193"/>
      <c r="I3" s="193"/>
    </row>
    <row r="4" spans="1:9" s="1" customFormat="1" ht="15" customHeight="1">
      <c r="A4" s="15"/>
      <c r="B4" s="137"/>
      <c r="C4" s="16"/>
      <c r="D4" s="148"/>
      <c r="E4" s="17"/>
      <c r="F4" s="25"/>
      <c r="G4" s="2"/>
      <c r="H4" s="2"/>
      <c r="I4" s="98" t="s">
        <v>58</v>
      </c>
    </row>
    <row r="5" spans="1:9" s="1" customFormat="1" ht="87" customHeight="1">
      <c r="A5" s="92" t="s">
        <v>0</v>
      </c>
      <c r="B5" s="92" t="s">
        <v>62</v>
      </c>
      <c r="C5" s="92" t="s">
        <v>69</v>
      </c>
      <c r="D5" s="157" t="s">
        <v>115</v>
      </c>
      <c r="E5" s="126" t="s">
        <v>118</v>
      </c>
      <c r="F5" s="99" t="s">
        <v>117</v>
      </c>
      <c r="G5" s="99" t="s">
        <v>119</v>
      </c>
      <c r="H5" s="93" t="s">
        <v>99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12">
        <f>D7+D8</f>
        <v>1598763.236</v>
      </c>
      <c r="E6" s="112">
        <f>E7+E8</f>
        <v>487363.028</v>
      </c>
      <c r="F6" s="112">
        <f>F7+F8</f>
        <v>400532.394</v>
      </c>
      <c r="G6" s="170">
        <f>F6/E6*100</f>
        <v>82.1835820504628</v>
      </c>
      <c r="H6" s="112">
        <f>F6/D6*100</f>
        <v>25.05263975184378</v>
      </c>
      <c r="I6" s="116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11">
        <v>855928.642</v>
      </c>
      <c r="E7" s="111">
        <v>321791.067</v>
      </c>
      <c r="F7" s="111">
        <v>236836.592</v>
      </c>
      <c r="G7" s="169">
        <f>F7/E7*100</f>
        <v>73.59949243090705</v>
      </c>
      <c r="H7" s="111">
        <f aca="true" t="shared" si="0" ref="H7:H72">F7/D7*100</f>
        <v>27.670132809973197</v>
      </c>
      <c r="I7" s="117">
        <f>G7-95</f>
        <v>-21.40050756909295</v>
      </c>
    </row>
    <row r="8" spans="1:9" s="12" customFormat="1" ht="27" customHeight="1">
      <c r="A8" s="208"/>
      <c r="B8" s="209"/>
      <c r="C8" s="58" t="s">
        <v>71</v>
      </c>
      <c r="D8" s="111">
        <v>742834.594</v>
      </c>
      <c r="E8" s="111">
        <v>165571.961</v>
      </c>
      <c r="F8" s="111">
        <v>163695.802</v>
      </c>
      <c r="G8" s="169">
        <f>F8/E8*100</f>
        <v>98.8668618836978</v>
      </c>
      <c r="H8" s="111">
        <f>F8/D8*100</f>
        <v>22.036642251478124</v>
      </c>
      <c r="I8" s="117">
        <f>G8-95</f>
        <v>3.866861883697794</v>
      </c>
    </row>
    <row r="9" spans="1:9" s="144" customFormat="1" ht="21.75" customHeight="1" hidden="1">
      <c r="A9" s="205"/>
      <c r="B9" s="210"/>
      <c r="C9" s="174" t="s">
        <v>95</v>
      </c>
      <c r="D9" s="186">
        <v>0</v>
      </c>
      <c r="E9" s="186">
        <v>0</v>
      </c>
      <c r="F9" s="186">
        <v>0</v>
      </c>
      <c r="G9" s="176"/>
      <c r="H9" s="175"/>
      <c r="I9" s="177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12">
        <f>D11+D17+D20</f>
        <v>281548.702</v>
      </c>
      <c r="E10" s="112">
        <f>E11+E17+E20</f>
        <v>124649.44600000001</v>
      </c>
      <c r="F10" s="112">
        <f>F11+F17+F20</f>
        <v>113969.355</v>
      </c>
      <c r="G10" s="170">
        <f aca="true" t="shared" si="1" ref="G10:G40">F10/E10*100</f>
        <v>91.43189854209218</v>
      </c>
      <c r="H10" s="112">
        <f t="shared" si="0"/>
        <v>40.47944607466171</v>
      </c>
      <c r="I10" s="116" t="s">
        <v>67</v>
      </c>
      <c r="J10" s="91"/>
    </row>
    <row r="11" spans="1:10" s="1" customFormat="1" ht="27.75" customHeight="1">
      <c r="A11" s="194"/>
      <c r="B11" s="195"/>
      <c r="C11" s="129" t="s">
        <v>66</v>
      </c>
      <c r="D11" s="113">
        <f>D12+D15+D13+D14+D16</f>
        <v>233360.846</v>
      </c>
      <c r="E11" s="113">
        <f>E12+E15+E13+E14+E16</f>
        <v>122693.956</v>
      </c>
      <c r="F11" s="113">
        <f>F12+F15+F13+F14+F16</f>
        <v>112013.866</v>
      </c>
      <c r="G11" s="171">
        <f t="shared" si="1"/>
        <v>91.29534139399661</v>
      </c>
      <c r="H11" s="113">
        <f t="shared" si="0"/>
        <v>48.00028278951303</v>
      </c>
      <c r="I11" s="130">
        <f aca="true" t="shared" si="2" ref="I11:I20">G11-95</f>
        <v>-3.7046586060033917</v>
      </c>
      <c r="J11" s="96"/>
    </row>
    <row r="12" spans="1:9" s="1" customFormat="1" ht="20.25" customHeight="1" hidden="1">
      <c r="A12" s="61"/>
      <c r="B12" s="62"/>
      <c r="C12" s="58" t="s">
        <v>101</v>
      </c>
      <c r="D12" s="111">
        <f>113602.4+5811.98</f>
        <v>119414.37999999999</v>
      </c>
      <c r="E12" s="111">
        <f>62080+1691.571</f>
        <v>63771.570999999996</v>
      </c>
      <c r="F12" s="111">
        <f>58566.405+1485.205</f>
        <v>60051.61</v>
      </c>
      <c r="G12" s="169">
        <f t="shared" si="1"/>
        <v>94.16674085071544</v>
      </c>
      <c r="H12" s="111">
        <f t="shared" si="0"/>
        <v>50.28842422495515</v>
      </c>
      <c r="I12" s="121">
        <f t="shared" si="2"/>
        <v>-0.833259149284558</v>
      </c>
    </row>
    <row r="13" spans="1:9" s="1" customFormat="1" ht="27" customHeight="1" hidden="1">
      <c r="A13" s="61"/>
      <c r="B13" s="62"/>
      <c r="C13" s="58" t="s">
        <v>106</v>
      </c>
      <c r="D13" s="111">
        <v>95558.766</v>
      </c>
      <c r="E13" s="111">
        <v>48421.085</v>
      </c>
      <c r="F13" s="111">
        <v>43418.856</v>
      </c>
      <c r="G13" s="169">
        <f t="shared" si="1"/>
        <v>89.66931657975033</v>
      </c>
      <c r="H13" s="111">
        <f>F13/D13*100</f>
        <v>45.436811103232536</v>
      </c>
      <c r="I13" s="121">
        <f>G13-95</f>
        <v>-5.33068342024967</v>
      </c>
    </row>
    <row r="14" spans="1:9" s="140" customFormat="1" ht="17.25" customHeight="1" hidden="1">
      <c r="A14" s="61"/>
      <c r="B14" s="62"/>
      <c r="C14" s="58" t="s">
        <v>105</v>
      </c>
      <c r="D14" s="185">
        <v>0</v>
      </c>
      <c r="E14" s="111">
        <v>0</v>
      </c>
      <c r="F14" s="185">
        <v>0</v>
      </c>
      <c r="G14" s="169"/>
      <c r="H14" s="111"/>
      <c r="I14" s="121">
        <f>G14-95</f>
        <v>-95</v>
      </c>
    </row>
    <row r="15" spans="1:9" s="1" customFormat="1" ht="27" customHeight="1" hidden="1">
      <c r="A15" s="61"/>
      <c r="B15" s="62"/>
      <c r="C15" s="58" t="s">
        <v>102</v>
      </c>
      <c r="D15" s="111">
        <v>13137.9</v>
      </c>
      <c r="E15" s="111">
        <v>10501.3</v>
      </c>
      <c r="F15" s="111">
        <v>8543.4</v>
      </c>
      <c r="G15" s="169">
        <f t="shared" si="1"/>
        <v>81.35564168245837</v>
      </c>
      <c r="H15" s="111">
        <f>F15/D15*100</f>
        <v>65.02865754800996</v>
      </c>
      <c r="I15" s="121">
        <f>G15-95</f>
        <v>-13.64435831754163</v>
      </c>
    </row>
    <row r="16" spans="1:9" s="1" customFormat="1" ht="27" customHeight="1" hidden="1">
      <c r="A16" s="61"/>
      <c r="B16" s="62"/>
      <c r="C16" s="58" t="s">
        <v>100</v>
      </c>
      <c r="D16" s="111">
        <v>5249.8</v>
      </c>
      <c r="E16" s="111">
        <v>0</v>
      </c>
      <c r="F16" s="111">
        <v>0</v>
      </c>
      <c r="G16" s="169"/>
      <c r="H16" s="111">
        <f>F16/D16*100</f>
        <v>0</v>
      </c>
      <c r="I16" s="121">
        <f>G16-95</f>
        <v>-95</v>
      </c>
    </row>
    <row r="17" spans="1:13" s="1" customFormat="1" ht="27.75" customHeight="1">
      <c r="A17" s="61"/>
      <c r="B17" s="62"/>
      <c r="C17" s="129" t="s">
        <v>81</v>
      </c>
      <c r="D17" s="113">
        <f>D18+D19</f>
        <v>48187.856</v>
      </c>
      <c r="E17" s="113">
        <f>E18+E19</f>
        <v>1955.49</v>
      </c>
      <c r="F17" s="113">
        <f>F18+F19</f>
        <v>1955.489</v>
      </c>
      <c r="G17" s="171">
        <f t="shared" si="1"/>
        <v>99.99994886192208</v>
      </c>
      <c r="H17" s="113">
        <f t="shared" si="0"/>
        <v>4.05805354776523</v>
      </c>
      <c r="I17" s="130">
        <f t="shared" si="2"/>
        <v>4.999948861922078</v>
      </c>
      <c r="M17" s="54"/>
    </row>
    <row r="18" spans="1:9" s="2" customFormat="1" ht="27.75" customHeight="1" hidden="1">
      <c r="A18" s="63"/>
      <c r="B18" s="62"/>
      <c r="C18" s="58" t="s">
        <v>104</v>
      </c>
      <c r="D18" s="111">
        <v>4866.197</v>
      </c>
      <c r="E18" s="111">
        <v>1955.489</v>
      </c>
      <c r="F18" s="111">
        <v>1955.489</v>
      </c>
      <c r="G18" s="169">
        <f t="shared" si="1"/>
        <v>100</v>
      </c>
      <c r="H18" s="111">
        <f t="shared" si="0"/>
        <v>40.18515896499875</v>
      </c>
      <c r="I18" s="121">
        <f t="shared" si="2"/>
        <v>5</v>
      </c>
    </row>
    <row r="19" spans="1:9" s="2" customFormat="1" ht="18" customHeight="1" hidden="1">
      <c r="A19" s="63"/>
      <c r="B19" s="62"/>
      <c r="C19" s="58" t="s">
        <v>103</v>
      </c>
      <c r="D19" s="111">
        <v>43321.659</v>
      </c>
      <c r="E19" s="111">
        <v>0.001</v>
      </c>
      <c r="F19" s="111">
        <v>0</v>
      </c>
      <c r="G19" s="169">
        <f t="shared" si="1"/>
        <v>0</v>
      </c>
      <c r="H19" s="111">
        <f t="shared" si="0"/>
        <v>0</v>
      </c>
      <c r="I19" s="121">
        <f t="shared" si="2"/>
        <v>-95</v>
      </c>
    </row>
    <row r="20" spans="1:9" s="103" customFormat="1" ht="30" customHeight="1" hidden="1">
      <c r="A20" s="101"/>
      <c r="B20" s="83"/>
      <c r="C20" s="58" t="s">
        <v>94</v>
      </c>
      <c r="D20" s="185">
        <v>0</v>
      </c>
      <c r="E20" s="185">
        <v>0</v>
      </c>
      <c r="F20" s="185">
        <v>0</v>
      </c>
      <c r="G20" s="169"/>
      <c r="H20" s="104"/>
      <c r="I20" s="105">
        <f t="shared" si="2"/>
        <v>-95</v>
      </c>
    </row>
    <row r="21" spans="1:9" s="5" customFormat="1" ht="66.75" customHeight="1">
      <c r="A21" s="50" t="s">
        <v>79</v>
      </c>
      <c r="B21" s="30" t="s">
        <v>123</v>
      </c>
      <c r="C21" s="30" t="s">
        <v>80</v>
      </c>
      <c r="D21" s="112">
        <f>D22</f>
        <v>149377.429</v>
      </c>
      <c r="E21" s="112">
        <f>E22</f>
        <v>73975.989</v>
      </c>
      <c r="F21" s="112">
        <f>F22</f>
        <v>63316.524</v>
      </c>
      <c r="G21" s="170">
        <f t="shared" si="1"/>
        <v>85.59064212037774</v>
      </c>
      <c r="H21" s="112">
        <f t="shared" si="0"/>
        <v>42.38694187192096</v>
      </c>
      <c r="I21" s="116" t="s">
        <v>67</v>
      </c>
    </row>
    <row r="22" spans="1:9" s="2" customFormat="1" ht="17.25" customHeight="1">
      <c r="A22" s="59"/>
      <c r="B22" s="60"/>
      <c r="C22" s="52" t="s">
        <v>35</v>
      </c>
      <c r="D22" s="111">
        <v>149377.429</v>
      </c>
      <c r="E22" s="111">
        <v>73975.989</v>
      </c>
      <c r="F22" s="111">
        <v>63316.524</v>
      </c>
      <c r="G22" s="169">
        <f>F22/E22*100</f>
        <v>85.59064212037774</v>
      </c>
      <c r="H22" s="111">
        <f t="shared" si="0"/>
        <v>42.38694187192096</v>
      </c>
      <c r="I22" s="117">
        <f>G22-95</f>
        <v>-9.409357879622263</v>
      </c>
    </row>
    <row r="23" spans="1:9" s="8" customFormat="1" ht="17.25" customHeight="1" hidden="1">
      <c r="A23" s="64"/>
      <c r="B23" s="65"/>
      <c r="C23" s="52" t="s">
        <v>36</v>
      </c>
      <c r="D23" s="185">
        <v>0</v>
      </c>
      <c r="E23" s="185">
        <v>0</v>
      </c>
      <c r="F23" s="185">
        <v>0</v>
      </c>
      <c r="G23" s="166" t="e">
        <f t="shared" si="1"/>
        <v>#DIV/0!</v>
      </c>
      <c r="H23" s="104" t="e">
        <f t="shared" si="0"/>
        <v>#DIV/0!</v>
      </c>
      <c r="I23" s="105" t="e">
        <f>G23-95</f>
        <v>#DIV/0!</v>
      </c>
    </row>
    <row r="24" spans="1:9" s="8" customFormat="1" ht="54.75" customHeight="1">
      <c r="A24" s="66">
        <v>910</v>
      </c>
      <c r="B24" s="67" t="s">
        <v>89</v>
      </c>
      <c r="C24" s="30" t="s">
        <v>88</v>
      </c>
      <c r="D24" s="112">
        <f>D25</f>
        <v>52887.4</v>
      </c>
      <c r="E24" s="112">
        <f>E25</f>
        <v>24198.101</v>
      </c>
      <c r="F24" s="112">
        <f>F25</f>
        <v>23706.035</v>
      </c>
      <c r="G24" s="170">
        <f t="shared" si="1"/>
        <v>97.9665098513309</v>
      </c>
      <c r="H24" s="112">
        <f t="shared" si="0"/>
        <v>44.82359692478738</v>
      </c>
      <c r="I24" s="116" t="s">
        <v>67</v>
      </c>
    </row>
    <row r="25" spans="1:9" s="8" customFormat="1" ht="18.75" customHeight="1">
      <c r="A25" s="217"/>
      <c r="B25" s="218"/>
      <c r="C25" s="52" t="s">
        <v>36</v>
      </c>
      <c r="D25" s="111">
        <v>52887.4</v>
      </c>
      <c r="E25" s="111">
        <v>24198.101</v>
      </c>
      <c r="F25" s="111">
        <v>23706.035</v>
      </c>
      <c r="G25" s="169">
        <f t="shared" si="1"/>
        <v>97.9665098513309</v>
      </c>
      <c r="H25" s="111">
        <f t="shared" si="0"/>
        <v>44.82359692478738</v>
      </c>
      <c r="I25" s="117">
        <f>G25-95</f>
        <v>2.9665098513308976</v>
      </c>
    </row>
    <row r="26" spans="1:9" s="2" customFormat="1" ht="40.5" customHeight="1">
      <c r="A26" s="68" t="s">
        <v>1</v>
      </c>
      <c r="B26" s="69" t="s">
        <v>124</v>
      </c>
      <c r="C26" s="30" t="s">
        <v>38</v>
      </c>
      <c r="D26" s="112">
        <f>D27+D28+D29</f>
        <v>115949.53400000001</v>
      </c>
      <c r="E26" s="112">
        <f>E27+E28+E29</f>
        <v>56106.954999999994</v>
      </c>
      <c r="F26" s="112">
        <f>F27+F28+F29</f>
        <v>48774.981999999996</v>
      </c>
      <c r="G26" s="170">
        <f t="shared" si="1"/>
        <v>86.9321494991129</v>
      </c>
      <c r="H26" s="112">
        <f t="shared" si="0"/>
        <v>42.065699030752455</v>
      </c>
      <c r="I26" s="116" t="s">
        <v>67</v>
      </c>
    </row>
    <row r="27" spans="1:9" s="7" customFormat="1" ht="17.25" customHeight="1">
      <c r="A27" s="56"/>
      <c r="B27" s="57"/>
      <c r="C27" s="58" t="s">
        <v>35</v>
      </c>
      <c r="D27" s="111">
        <v>95461.634</v>
      </c>
      <c r="E27" s="111">
        <v>49428.931</v>
      </c>
      <c r="F27" s="111">
        <v>43136.77</v>
      </c>
      <c r="G27" s="169">
        <f>F27/E27*100</f>
        <v>87.27028711181312</v>
      </c>
      <c r="H27" s="111">
        <f t="shared" si="0"/>
        <v>45.187546234542765</v>
      </c>
      <c r="I27" s="117">
        <f>G27-95</f>
        <v>-7.7297128881868815</v>
      </c>
    </row>
    <row r="28" spans="1:9" s="29" customFormat="1" ht="17.25" customHeight="1">
      <c r="A28" s="63"/>
      <c r="B28" s="75"/>
      <c r="C28" s="58" t="s">
        <v>36</v>
      </c>
      <c r="D28" s="111">
        <v>20487.9</v>
      </c>
      <c r="E28" s="111">
        <v>6678.024</v>
      </c>
      <c r="F28" s="111">
        <v>5638.212</v>
      </c>
      <c r="G28" s="169">
        <f>F28/E28*100</f>
        <v>84.42934616587182</v>
      </c>
      <c r="H28" s="111">
        <f t="shared" si="0"/>
        <v>27.519716515601893</v>
      </c>
      <c r="I28" s="117">
        <f>G28-95</f>
        <v>-10.57065383412818</v>
      </c>
    </row>
    <row r="29" spans="1:9" s="142" customFormat="1" ht="28.5" customHeight="1" hidden="1">
      <c r="A29" s="63"/>
      <c r="B29" s="75"/>
      <c r="C29" s="58" t="s">
        <v>71</v>
      </c>
      <c r="D29" s="185">
        <v>0</v>
      </c>
      <c r="E29" s="185">
        <v>0</v>
      </c>
      <c r="F29" s="185">
        <v>0</v>
      </c>
      <c r="G29" s="169" t="e">
        <f t="shared" si="1"/>
        <v>#DIV/0!</v>
      </c>
      <c r="H29" s="138" t="e">
        <f>F29/D29*100</f>
        <v>#DIV/0!</v>
      </c>
      <c r="I29" s="141" t="e">
        <f>G29-95</f>
        <v>#DIV/0!</v>
      </c>
    </row>
    <row r="30" spans="1:9" s="142" customFormat="1" ht="21.75" customHeight="1">
      <c r="A30" s="101"/>
      <c r="B30" s="162"/>
      <c r="C30" s="174" t="s">
        <v>95</v>
      </c>
      <c r="D30" s="175">
        <v>1275.326</v>
      </c>
      <c r="E30" s="175">
        <v>1275.326</v>
      </c>
      <c r="F30" s="175">
        <v>420.874</v>
      </c>
      <c r="G30" s="178">
        <f t="shared" si="1"/>
        <v>33.00128751393762</v>
      </c>
      <c r="H30" s="175">
        <f>F30/D30*100</f>
        <v>33.00128751393762</v>
      </c>
      <c r="I30" s="177">
        <f>G30-95</f>
        <v>-61.99871248606238</v>
      </c>
    </row>
    <row r="31" spans="1:9" s="2" customFormat="1" ht="54.75" customHeight="1">
      <c r="A31" s="145">
        <v>924</v>
      </c>
      <c r="B31" s="146" t="s">
        <v>121</v>
      </c>
      <c r="C31" s="30" t="s">
        <v>83</v>
      </c>
      <c r="D31" s="112">
        <f>D32+D33</f>
        <v>1629642.965</v>
      </c>
      <c r="E31" s="112">
        <f>E32+E33</f>
        <v>959775.591</v>
      </c>
      <c r="F31" s="112">
        <f>F32+F33</f>
        <v>953000.295</v>
      </c>
      <c r="G31" s="170">
        <f t="shared" si="1"/>
        <v>99.29407498340933</v>
      </c>
      <c r="H31" s="112">
        <f t="shared" si="0"/>
        <v>58.47908501847826</v>
      </c>
      <c r="I31" s="116" t="s">
        <v>67</v>
      </c>
    </row>
    <row r="32" spans="1:9" s="2" customFormat="1" ht="16.5" customHeight="1">
      <c r="A32" s="70"/>
      <c r="B32" s="71"/>
      <c r="C32" s="58" t="s">
        <v>35</v>
      </c>
      <c r="D32" s="111">
        <v>1548653.155</v>
      </c>
      <c r="E32" s="111">
        <v>940113.475</v>
      </c>
      <c r="F32" s="111">
        <v>933609.513</v>
      </c>
      <c r="G32" s="169">
        <f>F32/E32*100</f>
        <v>99.30817266500728</v>
      </c>
      <c r="H32" s="111">
        <f t="shared" si="0"/>
        <v>60.28525560973657</v>
      </c>
      <c r="I32" s="117">
        <f>G32-95</f>
        <v>4.308172665007277</v>
      </c>
    </row>
    <row r="33" spans="1:9" s="2" customFormat="1" ht="27.75" customHeight="1">
      <c r="A33" s="72"/>
      <c r="B33" s="73"/>
      <c r="C33" s="74" t="s">
        <v>71</v>
      </c>
      <c r="D33" s="111">
        <v>80989.81</v>
      </c>
      <c r="E33" s="111">
        <v>19662.116</v>
      </c>
      <c r="F33" s="111">
        <v>19390.782</v>
      </c>
      <c r="G33" s="169">
        <f t="shared" si="1"/>
        <v>98.62001627902103</v>
      </c>
      <c r="H33" s="111">
        <f t="shared" si="0"/>
        <v>23.94224903108181</v>
      </c>
      <c r="I33" s="117">
        <f>G33-95</f>
        <v>3.62001627902103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12">
        <f>D35+D36+D37</f>
        <v>12908610.174999999</v>
      </c>
      <c r="E34" s="112">
        <f>E35+E36+E37</f>
        <v>7662997.927</v>
      </c>
      <c r="F34" s="112">
        <f>F35+F36+F37</f>
        <v>7619407.123999999</v>
      </c>
      <c r="G34" s="192">
        <f t="shared" si="1"/>
        <v>99.43115209719147</v>
      </c>
      <c r="H34" s="112">
        <f t="shared" si="0"/>
        <v>59.02577443043747</v>
      </c>
      <c r="I34" s="116" t="s">
        <v>67</v>
      </c>
    </row>
    <row r="35" spans="1:9" s="7" customFormat="1" ht="16.5" customHeight="1">
      <c r="A35" s="77"/>
      <c r="B35" s="51"/>
      <c r="C35" s="52" t="s">
        <v>35</v>
      </c>
      <c r="D35" s="111">
        <v>3953632.755</v>
      </c>
      <c r="E35" s="111">
        <v>2353419.288</v>
      </c>
      <c r="F35" s="111">
        <v>2350553.752</v>
      </c>
      <c r="G35" s="191">
        <f>F35/E35*100</f>
        <v>99.87823946142484</v>
      </c>
      <c r="H35" s="111">
        <f t="shared" si="0"/>
        <v>59.453011892097194</v>
      </c>
      <c r="I35" s="117">
        <f>G35-95</f>
        <v>4.87823946142484</v>
      </c>
    </row>
    <row r="36" spans="1:9" s="2" customFormat="1" ht="16.5" customHeight="1">
      <c r="A36" s="80"/>
      <c r="B36" s="53"/>
      <c r="C36" s="52" t="s">
        <v>36</v>
      </c>
      <c r="D36" s="111">
        <v>8745835.82</v>
      </c>
      <c r="E36" s="111">
        <v>5138559.85</v>
      </c>
      <c r="F36" s="111">
        <v>5102501.948</v>
      </c>
      <c r="G36" s="169">
        <f t="shared" si="1"/>
        <v>99.29828778777386</v>
      </c>
      <c r="H36" s="111">
        <f t="shared" si="0"/>
        <v>58.34207333656533</v>
      </c>
      <c r="I36" s="117">
        <f>G36-95</f>
        <v>4.298287787773859</v>
      </c>
    </row>
    <row r="37" spans="1:9" s="2" customFormat="1" ht="27" customHeight="1">
      <c r="A37" s="80"/>
      <c r="B37" s="53"/>
      <c r="C37" s="52" t="s">
        <v>71</v>
      </c>
      <c r="D37" s="111">
        <v>209141.6</v>
      </c>
      <c r="E37" s="111">
        <v>171018.789</v>
      </c>
      <c r="F37" s="111">
        <v>166351.424</v>
      </c>
      <c r="G37" s="169">
        <f t="shared" si="1"/>
        <v>97.27084665533447</v>
      </c>
      <c r="H37" s="111">
        <f t="shared" si="0"/>
        <v>79.54009341039755</v>
      </c>
      <c r="I37" s="117">
        <f>G37-95</f>
        <v>2.2708466553344664</v>
      </c>
    </row>
    <row r="38" spans="1:9" s="2" customFormat="1" ht="21.75" customHeight="1">
      <c r="A38" s="80"/>
      <c r="B38" s="53"/>
      <c r="C38" s="174" t="s">
        <v>95</v>
      </c>
      <c r="D38" s="175">
        <v>90537.092</v>
      </c>
      <c r="E38" s="175">
        <v>0</v>
      </c>
      <c r="F38" s="175">
        <v>0</v>
      </c>
      <c r="G38" s="178"/>
      <c r="H38" s="175">
        <f t="shared" si="0"/>
        <v>0</v>
      </c>
      <c r="I38" s="177">
        <f>G38-95</f>
        <v>-95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12">
        <f>D40+D41+D42</f>
        <v>685704.188</v>
      </c>
      <c r="E39" s="112">
        <f>E40+E41+E42</f>
        <v>341393.363</v>
      </c>
      <c r="F39" s="112">
        <f>F40+F41+F42</f>
        <v>337677.845</v>
      </c>
      <c r="G39" s="192">
        <f t="shared" si="1"/>
        <v>98.91166074016499</v>
      </c>
      <c r="H39" s="112">
        <f t="shared" si="0"/>
        <v>49.24541090888014</v>
      </c>
      <c r="I39" s="116" t="s">
        <v>67</v>
      </c>
    </row>
    <row r="40" spans="1:9" s="7" customFormat="1" ht="16.5" customHeight="1">
      <c r="A40" s="63"/>
      <c r="B40" s="75"/>
      <c r="C40" s="76" t="s">
        <v>35</v>
      </c>
      <c r="D40" s="111">
        <v>469753.278</v>
      </c>
      <c r="E40" s="111">
        <v>280758.763</v>
      </c>
      <c r="F40" s="111">
        <v>277145.768</v>
      </c>
      <c r="G40" s="169">
        <f t="shared" si="1"/>
        <v>98.71313188539729</v>
      </c>
      <c r="H40" s="111">
        <f t="shared" si="0"/>
        <v>58.998155197546055</v>
      </c>
      <c r="I40" s="117">
        <f>G40-95</f>
        <v>3.7131318853972886</v>
      </c>
    </row>
    <row r="41" spans="1:9" s="2" customFormat="1" ht="16.5" customHeight="1">
      <c r="A41" s="61"/>
      <c r="B41" s="62"/>
      <c r="C41" s="52" t="s">
        <v>36</v>
      </c>
      <c r="D41" s="111">
        <v>2093.6</v>
      </c>
      <c r="E41" s="111">
        <v>1202.617</v>
      </c>
      <c r="F41" s="111">
        <v>1100.094</v>
      </c>
      <c r="G41" s="169">
        <f aca="true" t="shared" si="3" ref="G41:G46">F41/E41*100</f>
        <v>91.47500825283528</v>
      </c>
      <c r="H41" s="111">
        <f t="shared" si="0"/>
        <v>52.54556744363775</v>
      </c>
      <c r="I41" s="117">
        <f>G41-95</f>
        <v>-3.5249917471647194</v>
      </c>
    </row>
    <row r="42" spans="1:9" s="28" customFormat="1" ht="27" customHeight="1">
      <c r="A42" s="61"/>
      <c r="B42" s="62"/>
      <c r="C42" s="58" t="s">
        <v>71</v>
      </c>
      <c r="D42" s="111">
        <v>213857.31</v>
      </c>
      <c r="E42" s="111">
        <v>59431.983</v>
      </c>
      <c r="F42" s="111">
        <v>59431.983</v>
      </c>
      <c r="G42" s="169">
        <f t="shared" si="3"/>
        <v>100</v>
      </c>
      <c r="H42" s="111">
        <f t="shared" si="0"/>
        <v>27.790484692807553</v>
      </c>
      <c r="I42" s="117">
        <f>G42-95</f>
        <v>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12">
        <f>D44+D45+D46</f>
        <v>745154.4990000001</v>
      </c>
      <c r="E43" s="112">
        <f>E44+E45+E46</f>
        <v>375223.234</v>
      </c>
      <c r="F43" s="112">
        <f>F44+F45+F46</f>
        <v>374734.294</v>
      </c>
      <c r="G43" s="170">
        <f t="shared" si="3"/>
        <v>99.86969357020146</v>
      </c>
      <c r="H43" s="112">
        <f t="shared" si="0"/>
        <v>50.28947614258449</v>
      </c>
      <c r="I43" s="116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11">
        <v>554161.295</v>
      </c>
      <c r="E44" s="111">
        <v>300704.434</v>
      </c>
      <c r="F44" s="111">
        <v>300290.787</v>
      </c>
      <c r="G44" s="191">
        <f t="shared" si="3"/>
        <v>99.86244067155991</v>
      </c>
      <c r="H44" s="111">
        <f t="shared" si="0"/>
        <v>54.18833644814548</v>
      </c>
      <c r="I44" s="117">
        <f>G44-95</f>
        <v>4.862440671559909</v>
      </c>
    </row>
    <row r="45" spans="1:9" s="2" customFormat="1" ht="16.5" customHeight="1">
      <c r="A45" s="61"/>
      <c r="B45" s="62"/>
      <c r="C45" s="52" t="s">
        <v>36</v>
      </c>
      <c r="D45" s="111">
        <v>6003.5</v>
      </c>
      <c r="E45" s="111">
        <v>3419.918</v>
      </c>
      <c r="F45" s="111">
        <v>3344.625</v>
      </c>
      <c r="G45" s="169">
        <f t="shared" si="3"/>
        <v>97.79839750543726</v>
      </c>
      <c r="H45" s="111">
        <f t="shared" si="0"/>
        <v>55.71125176980095</v>
      </c>
      <c r="I45" s="117">
        <f>G45-95</f>
        <v>2.798397505437265</v>
      </c>
    </row>
    <row r="46" spans="1:9" s="28" customFormat="1" ht="27" customHeight="1">
      <c r="A46" s="61"/>
      <c r="B46" s="62"/>
      <c r="C46" s="58" t="s">
        <v>71</v>
      </c>
      <c r="D46" s="111">
        <v>184989.704</v>
      </c>
      <c r="E46" s="111">
        <v>71098.882</v>
      </c>
      <c r="F46" s="111">
        <v>71098.882</v>
      </c>
      <c r="G46" s="169">
        <f t="shared" si="3"/>
        <v>100</v>
      </c>
      <c r="H46" s="111">
        <f t="shared" si="0"/>
        <v>38.43396711419139</v>
      </c>
      <c r="I46" s="117">
        <f>G46-95</f>
        <v>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12">
        <f>D48+D49+D50</f>
        <v>638800.3</v>
      </c>
      <c r="E47" s="112">
        <f>E48+E49+E50</f>
        <v>309532.375</v>
      </c>
      <c r="F47" s="112">
        <f>F48+F49+F50</f>
        <v>283611.13100000005</v>
      </c>
      <c r="G47" s="170">
        <f aca="true" t="shared" si="4" ref="G47:G58">F47/E47*100</f>
        <v>91.62567598946639</v>
      </c>
      <c r="H47" s="112">
        <f t="shared" si="0"/>
        <v>44.39746365178602</v>
      </c>
      <c r="I47" s="116" t="s">
        <v>67</v>
      </c>
    </row>
    <row r="48" spans="1:9" s="7" customFormat="1" ht="16.5" customHeight="1">
      <c r="A48" s="56"/>
      <c r="B48" s="57"/>
      <c r="C48" s="52" t="s">
        <v>35</v>
      </c>
      <c r="D48" s="111">
        <v>478658.78</v>
      </c>
      <c r="E48" s="111">
        <v>271933.031</v>
      </c>
      <c r="F48" s="111">
        <v>246325.909</v>
      </c>
      <c r="G48" s="169">
        <f>F48/E48*100</f>
        <v>90.58329842982555</v>
      </c>
      <c r="H48" s="111">
        <f t="shared" si="0"/>
        <v>51.461692398079485</v>
      </c>
      <c r="I48" s="117">
        <f>G48-95</f>
        <v>-4.416701570174453</v>
      </c>
    </row>
    <row r="49" spans="1:9" s="2" customFormat="1" ht="16.5" customHeight="1">
      <c r="A49" s="61"/>
      <c r="B49" s="62"/>
      <c r="C49" s="52" t="s">
        <v>36</v>
      </c>
      <c r="D49" s="111">
        <v>6011.9</v>
      </c>
      <c r="E49" s="111">
        <v>3494.92</v>
      </c>
      <c r="F49" s="111">
        <v>3180.798</v>
      </c>
      <c r="G49" s="169">
        <f>F49/E49*100</f>
        <v>91.01204033282592</v>
      </c>
      <c r="H49" s="111">
        <f t="shared" si="0"/>
        <v>52.90836507593273</v>
      </c>
      <c r="I49" s="117">
        <f>G49-95</f>
        <v>-3.9879596671740813</v>
      </c>
    </row>
    <row r="50" spans="1:9" s="28" customFormat="1" ht="27.75" customHeight="1">
      <c r="A50" s="61"/>
      <c r="B50" s="62"/>
      <c r="C50" s="58" t="s">
        <v>71</v>
      </c>
      <c r="D50" s="111">
        <v>154129.62</v>
      </c>
      <c r="E50" s="111">
        <v>34104.424</v>
      </c>
      <c r="F50" s="111">
        <v>34104.424</v>
      </c>
      <c r="G50" s="169">
        <f>F50/E50*100</f>
        <v>100</v>
      </c>
      <c r="H50" s="111">
        <f t="shared" si="0"/>
        <v>22.12710574385378</v>
      </c>
      <c r="I50" s="117">
        <f>G50-95</f>
        <v>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12">
        <f>D52+D53+D54</f>
        <v>622442.699</v>
      </c>
      <c r="E51" s="112">
        <f>E52+E53+E54</f>
        <v>244748.47699999998</v>
      </c>
      <c r="F51" s="112">
        <f>F52+F53+F54</f>
        <v>243446.035</v>
      </c>
      <c r="G51" s="170">
        <f t="shared" si="4"/>
        <v>99.46784469674147</v>
      </c>
      <c r="H51" s="112">
        <f t="shared" si="0"/>
        <v>39.11139698338722</v>
      </c>
      <c r="I51" s="116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11">
        <v>389262.148</v>
      </c>
      <c r="E52" s="111">
        <v>210204.925</v>
      </c>
      <c r="F52" s="111">
        <v>209583.997</v>
      </c>
      <c r="G52" s="169">
        <f t="shared" si="4"/>
        <v>99.70460825311301</v>
      </c>
      <c r="H52" s="111">
        <f t="shared" si="0"/>
        <v>53.84135037964185</v>
      </c>
      <c r="I52" s="117">
        <f>G52-95</f>
        <v>4.704608253113008</v>
      </c>
    </row>
    <row r="53" spans="1:9" s="2" customFormat="1" ht="16.5" customHeight="1">
      <c r="A53" s="61"/>
      <c r="B53" s="62"/>
      <c r="C53" s="52" t="s">
        <v>36</v>
      </c>
      <c r="D53" s="111">
        <v>5162.6</v>
      </c>
      <c r="E53" s="111">
        <v>2912.24</v>
      </c>
      <c r="F53" s="111">
        <v>2230.726</v>
      </c>
      <c r="G53" s="169">
        <f>F53/E53*100</f>
        <v>76.5982886025877</v>
      </c>
      <c r="H53" s="111">
        <f t="shared" si="0"/>
        <v>43.20935187696122</v>
      </c>
      <c r="I53" s="117">
        <f>G53-95</f>
        <v>-18.4017113974123</v>
      </c>
    </row>
    <row r="54" spans="1:9" s="28" customFormat="1" ht="27.75" customHeight="1">
      <c r="A54" s="61"/>
      <c r="B54" s="62"/>
      <c r="C54" s="58" t="s">
        <v>71</v>
      </c>
      <c r="D54" s="111">
        <v>228017.951</v>
      </c>
      <c r="E54" s="111">
        <v>31631.312</v>
      </c>
      <c r="F54" s="111">
        <v>31631.312</v>
      </c>
      <c r="G54" s="169">
        <f>F54/E54*100</f>
        <v>100</v>
      </c>
      <c r="H54" s="111">
        <f t="shared" si="0"/>
        <v>13.872290256656154</v>
      </c>
      <c r="I54" s="117">
        <f>G54-95</f>
        <v>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12">
        <f>D56+D57+D58</f>
        <v>442023.04099999997</v>
      </c>
      <c r="E55" s="112">
        <f>E56+E57+E58</f>
        <v>193142.80499999996</v>
      </c>
      <c r="F55" s="112">
        <f>F56+F57+F58</f>
        <v>184491.822</v>
      </c>
      <c r="G55" s="170">
        <f t="shared" si="4"/>
        <v>95.52093954522407</v>
      </c>
      <c r="H55" s="112">
        <f t="shared" si="0"/>
        <v>41.73805546032611</v>
      </c>
      <c r="I55" s="116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11">
        <v>358221.311</v>
      </c>
      <c r="E56" s="111">
        <v>188019.86</v>
      </c>
      <c r="F56" s="111">
        <v>179612.743</v>
      </c>
      <c r="G56" s="169">
        <f>F56/E56*100</f>
        <v>95.52860160623457</v>
      </c>
      <c r="H56" s="111">
        <f t="shared" si="0"/>
        <v>50.14016125913848</v>
      </c>
      <c r="I56" s="117">
        <f>G56-95</f>
        <v>0.5286016062345738</v>
      </c>
    </row>
    <row r="57" spans="1:9" s="2" customFormat="1" ht="16.5" customHeight="1">
      <c r="A57" s="61"/>
      <c r="B57" s="62"/>
      <c r="C57" s="52" t="s">
        <v>36</v>
      </c>
      <c r="D57" s="111">
        <v>5117.5</v>
      </c>
      <c r="E57" s="111">
        <v>3016.444</v>
      </c>
      <c r="F57" s="111">
        <v>2772.578</v>
      </c>
      <c r="G57" s="169">
        <f t="shared" si="4"/>
        <v>91.91544746065235</v>
      </c>
      <c r="H57" s="111">
        <f t="shared" si="0"/>
        <v>54.178368343917924</v>
      </c>
      <c r="I57" s="117">
        <f>G57-95</f>
        <v>-3.084552539347655</v>
      </c>
    </row>
    <row r="58" spans="1:9" s="28" customFormat="1" ht="27" customHeight="1">
      <c r="A58" s="82"/>
      <c r="B58" s="83"/>
      <c r="C58" s="58" t="s">
        <v>71</v>
      </c>
      <c r="D58" s="111">
        <v>78684.23</v>
      </c>
      <c r="E58" s="111">
        <v>2106.501</v>
      </c>
      <c r="F58" s="111">
        <v>2106.501</v>
      </c>
      <c r="G58" s="169">
        <f t="shared" si="4"/>
        <v>100</v>
      </c>
      <c r="H58" s="111">
        <f t="shared" si="0"/>
        <v>2.677157798964291</v>
      </c>
      <c r="I58" s="117">
        <f>G58-95</f>
        <v>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12">
        <f>D60+D61+D62</f>
        <v>434795.59799999994</v>
      </c>
      <c r="E59" s="112">
        <f>E60+E61+E62</f>
        <v>186602.546</v>
      </c>
      <c r="F59" s="112">
        <f>F60+F61+F62</f>
        <v>171652.174</v>
      </c>
      <c r="G59" s="192">
        <f>F59/E59*100</f>
        <v>91.98812003347479</v>
      </c>
      <c r="H59" s="112">
        <f t="shared" si="0"/>
        <v>39.478820574443816</v>
      </c>
      <c r="I59" s="116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11">
        <v>329048.969</v>
      </c>
      <c r="E60" s="111">
        <v>181944.74</v>
      </c>
      <c r="F60" s="111">
        <v>169022.055</v>
      </c>
      <c r="G60" s="169">
        <f>F60/E60*100</f>
        <v>92.8974671100687</v>
      </c>
      <c r="H60" s="111">
        <f t="shared" si="0"/>
        <v>51.366839262152496</v>
      </c>
      <c r="I60" s="117">
        <f>G60-95</f>
        <v>-2.1025328899312967</v>
      </c>
    </row>
    <row r="61" spans="1:9" s="2" customFormat="1" ht="16.5" customHeight="1">
      <c r="A61" s="61"/>
      <c r="B61" s="62"/>
      <c r="C61" s="52" t="s">
        <v>36</v>
      </c>
      <c r="D61" s="111">
        <v>4970.6</v>
      </c>
      <c r="E61" s="111">
        <v>2902.214</v>
      </c>
      <c r="F61" s="111">
        <v>2630.119</v>
      </c>
      <c r="G61" s="169">
        <f>F61/E61*100</f>
        <v>90.62457144786705</v>
      </c>
      <c r="H61" s="111">
        <f t="shared" si="0"/>
        <v>52.91351144731018</v>
      </c>
      <c r="I61" s="117">
        <f>G61-95</f>
        <v>-4.375428552132945</v>
      </c>
    </row>
    <row r="62" spans="1:9" s="28" customFormat="1" ht="27" customHeight="1">
      <c r="A62" s="61"/>
      <c r="B62" s="62"/>
      <c r="C62" s="58" t="s">
        <v>71</v>
      </c>
      <c r="D62" s="111">
        <v>100776.029</v>
      </c>
      <c r="E62" s="111">
        <v>1755.592</v>
      </c>
      <c r="F62" s="111">
        <v>0</v>
      </c>
      <c r="G62" s="169">
        <f>F62/E62*100</f>
        <v>0</v>
      </c>
      <c r="H62" s="111">
        <f t="shared" si="0"/>
        <v>0</v>
      </c>
      <c r="I62" s="117">
        <f>G62-95</f>
        <v>-95</v>
      </c>
    </row>
    <row r="63" spans="1:10" s="2" customFormat="1" ht="29.25" customHeight="1">
      <c r="A63" s="50" t="s">
        <v>15</v>
      </c>
      <c r="B63" s="30" t="s">
        <v>16</v>
      </c>
      <c r="C63" s="30" t="s">
        <v>68</v>
      </c>
      <c r="D63" s="112">
        <f>D64+D65+D66</f>
        <v>490457.316</v>
      </c>
      <c r="E63" s="112">
        <f>E64+E65+E66</f>
        <v>256186.31999999998</v>
      </c>
      <c r="F63" s="112">
        <f>F64+F65+F66</f>
        <v>255586.28</v>
      </c>
      <c r="G63" s="170">
        <f aca="true" t="shared" si="5" ref="G63:G97">F63/E63*100</f>
        <v>99.76577984335776</v>
      </c>
      <c r="H63" s="112">
        <f t="shared" si="0"/>
        <v>52.11182944205485</v>
      </c>
      <c r="I63" s="116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11">
        <v>371506.144</v>
      </c>
      <c r="E64" s="111">
        <v>207326.326</v>
      </c>
      <c r="F64" s="111">
        <v>207229.911</v>
      </c>
      <c r="G64" s="191">
        <f t="shared" si="5"/>
        <v>99.95349601670942</v>
      </c>
      <c r="H64" s="111">
        <f t="shared" si="0"/>
        <v>55.781018523343725</v>
      </c>
      <c r="I64" s="117">
        <f>G64-95</f>
        <v>4.953496016709423</v>
      </c>
    </row>
    <row r="65" spans="1:9" s="2" customFormat="1" ht="16.5" customHeight="1">
      <c r="A65" s="61"/>
      <c r="B65" s="62"/>
      <c r="C65" s="52" t="s">
        <v>36</v>
      </c>
      <c r="D65" s="111">
        <v>3893.2</v>
      </c>
      <c r="E65" s="111">
        <v>2252.599</v>
      </c>
      <c r="F65" s="111">
        <v>2175.276</v>
      </c>
      <c r="G65" s="169">
        <f t="shared" si="5"/>
        <v>96.56738727132525</v>
      </c>
      <c r="H65" s="111">
        <f t="shared" si="0"/>
        <v>55.87372855234768</v>
      </c>
      <c r="I65" s="117">
        <f>G65-95</f>
        <v>1.567387271325245</v>
      </c>
    </row>
    <row r="66" spans="1:9" s="2" customFormat="1" ht="27.75" customHeight="1">
      <c r="A66" s="61"/>
      <c r="B66" s="62"/>
      <c r="C66" s="58" t="s">
        <v>71</v>
      </c>
      <c r="D66" s="111">
        <v>115057.972</v>
      </c>
      <c r="E66" s="111">
        <v>46607.395</v>
      </c>
      <c r="F66" s="111">
        <v>46181.093</v>
      </c>
      <c r="G66" s="169">
        <f t="shared" si="5"/>
        <v>99.08533399045368</v>
      </c>
      <c r="H66" s="111">
        <f t="shared" si="0"/>
        <v>40.1372388173155</v>
      </c>
      <c r="I66" s="117">
        <f>G66-95</f>
        <v>4.085333990453677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12">
        <f>D68+D69+D70</f>
        <v>109580.46</v>
      </c>
      <c r="E67" s="112">
        <f>E68+E69+E70</f>
        <v>39664.816999999995</v>
      </c>
      <c r="F67" s="112">
        <f>F68+F69+F70</f>
        <v>36479.685</v>
      </c>
      <c r="G67" s="192">
        <f t="shared" si="5"/>
        <v>91.96988101571225</v>
      </c>
      <c r="H67" s="112">
        <f t="shared" si="0"/>
        <v>33.29031927772524</v>
      </c>
      <c r="I67" s="116" t="s">
        <v>67</v>
      </c>
    </row>
    <row r="68" spans="1:9" s="7" customFormat="1" ht="16.5" customHeight="1">
      <c r="A68" s="56"/>
      <c r="B68" s="57"/>
      <c r="C68" s="52" t="s">
        <v>35</v>
      </c>
      <c r="D68" s="111">
        <v>78911.989</v>
      </c>
      <c r="E68" s="111">
        <v>39378.899</v>
      </c>
      <c r="F68" s="111">
        <v>36209.187</v>
      </c>
      <c r="G68" s="169">
        <f t="shared" si="5"/>
        <v>91.95073483390178</v>
      </c>
      <c r="H68" s="111">
        <f t="shared" si="0"/>
        <v>45.88553331230822</v>
      </c>
      <c r="I68" s="117">
        <f>G68-95</f>
        <v>-3.0492651660982233</v>
      </c>
    </row>
    <row r="69" spans="1:9" s="2" customFormat="1" ht="16.5" customHeight="1">
      <c r="A69" s="61"/>
      <c r="B69" s="62"/>
      <c r="C69" s="52" t="s">
        <v>36</v>
      </c>
      <c r="D69" s="111">
        <v>553.1</v>
      </c>
      <c r="E69" s="111">
        <v>285.918</v>
      </c>
      <c r="F69" s="111">
        <v>270.498</v>
      </c>
      <c r="G69" s="169">
        <f t="shared" si="5"/>
        <v>94.60684531928734</v>
      </c>
      <c r="H69" s="111">
        <f t="shared" si="0"/>
        <v>48.90580365214247</v>
      </c>
      <c r="I69" s="117">
        <f>G69-95</f>
        <v>-0.39315468071265514</v>
      </c>
    </row>
    <row r="70" spans="1:9" s="2" customFormat="1" ht="27.75" customHeight="1">
      <c r="A70" s="61"/>
      <c r="B70" s="62"/>
      <c r="C70" s="58" t="s">
        <v>71</v>
      </c>
      <c r="D70" s="111">
        <v>30115.371</v>
      </c>
      <c r="E70" s="111">
        <v>0</v>
      </c>
      <c r="F70" s="111">
        <v>0</v>
      </c>
      <c r="G70" s="169"/>
      <c r="H70" s="111">
        <f t="shared" si="0"/>
        <v>0</v>
      </c>
      <c r="I70" s="117">
        <f>G70-95</f>
        <v>-95</v>
      </c>
    </row>
    <row r="71" spans="1:9" s="2" customFormat="1" ht="54" customHeight="1">
      <c r="A71" s="50" t="s">
        <v>84</v>
      </c>
      <c r="B71" s="30" t="s">
        <v>86</v>
      </c>
      <c r="C71" s="30" t="s">
        <v>85</v>
      </c>
      <c r="D71" s="112">
        <f>D72+D73+D74</f>
        <v>502032.761</v>
      </c>
      <c r="E71" s="112">
        <f>E72+E73+E74</f>
        <v>202730.684</v>
      </c>
      <c r="F71" s="112">
        <f>F72+F73+F74</f>
        <v>172650.24000000002</v>
      </c>
      <c r="G71" s="170">
        <f t="shared" si="5"/>
        <v>85.16236249664112</v>
      </c>
      <c r="H71" s="112">
        <f t="shared" si="0"/>
        <v>34.39023374811192</v>
      </c>
      <c r="I71" s="116" t="s">
        <v>67</v>
      </c>
    </row>
    <row r="72" spans="1:9" s="2" customFormat="1" ht="16.5" customHeight="1">
      <c r="A72" s="194"/>
      <c r="B72" s="195"/>
      <c r="C72" s="58" t="s">
        <v>35</v>
      </c>
      <c r="D72" s="111">
        <v>499318.644</v>
      </c>
      <c r="E72" s="111">
        <v>202462.684</v>
      </c>
      <c r="F72" s="111">
        <v>172451.301</v>
      </c>
      <c r="G72" s="169">
        <f>F72/E72*100</f>
        <v>85.17683238853041</v>
      </c>
      <c r="H72" s="111">
        <f t="shared" si="0"/>
        <v>34.537324626716725</v>
      </c>
      <c r="I72" s="117">
        <f>G72-95</f>
        <v>-9.823167611469586</v>
      </c>
    </row>
    <row r="73" spans="1:9" s="10" customFormat="1" ht="16.5" customHeight="1">
      <c r="A73" s="63"/>
      <c r="B73" s="62"/>
      <c r="C73" s="58" t="s">
        <v>36</v>
      </c>
      <c r="D73" s="111">
        <v>2714.117</v>
      </c>
      <c r="E73" s="111">
        <v>268</v>
      </c>
      <c r="F73" s="111">
        <v>198.939</v>
      </c>
      <c r="G73" s="169">
        <f>F73/E73*100</f>
        <v>74.23097014925372</v>
      </c>
      <c r="H73" s="111">
        <f aca="true" t="shared" si="6" ref="H73:H88">F73/D73*100</f>
        <v>7.329787183087537</v>
      </c>
      <c r="I73" s="117">
        <f>G73-95</f>
        <v>-20.76902985074628</v>
      </c>
    </row>
    <row r="74" spans="1:9" s="159" customFormat="1" ht="27.75" customHeight="1" hidden="1">
      <c r="A74" s="63"/>
      <c r="B74" s="62"/>
      <c r="C74" s="58" t="s">
        <v>71</v>
      </c>
      <c r="D74" s="185">
        <v>0</v>
      </c>
      <c r="E74" s="185">
        <v>0</v>
      </c>
      <c r="F74" s="185">
        <v>0</v>
      </c>
      <c r="G74" s="169" t="e">
        <f>F74/E74*100</f>
        <v>#DIV/0!</v>
      </c>
      <c r="H74" s="149" t="e">
        <f t="shared" si="6"/>
        <v>#DIV/0!</v>
      </c>
      <c r="I74" s="158" t="e">
        <f>G74-95</f>
        <v>#DIV/0!</v>
      </c>
    </row>
    <row r="75" spans="1:10" s="28" customFormat="1" ht="21" customHeight="1">
      <c r="A75" s="214"/>
      <c r="B75" s="215"/>
      <c r="C75" s="179" t="s">
        <v>95</v>
      </c>
      <c r="D75" s="175">
        <v>54319.269</v>
      </c>
      <c r="E75" s="175">
        <v>2284.5</v>
      </c>
      <c r="F75" s="175">
        <v>0</v>
      </c>
      <c r="G75" s="178">
        <f>F75/E75*100</f>
        <v>0</v>
      </c>
      <c r="H75" s="175">
        <f t="shared" si="6"/>
        <v>0</v>
      </c>
      <c r="I75" s="177">
        <f>G75-95</f>
        <v>-95</v>
      </c>
      <c r="J75" s="97"/>
    </row>
    <row r="76" spans="1:9" s="2" customFormat="1" ht="41.25" customHeight="1">
      <c r="A76" s="68" t="s">
        <v>91</v>
      </c>
      <c r="B76" s="69" t="s">
        <v>92</v>
      </c>
      <c r="C76" s="30" t="s">
        <v>90</v>
      </c>
      <c r="D76" s="112">
        <f>D77+D78</f>
        <v>3337808.404</v>
      </c>
      <c r="E76" s="112">
        <f>E77+E78</f>
        <v>933319.311</v>
      </c>
      <c r="F76" s="112">
        <f>F77+F78</f>
        <v>653853.944</v>
      </c>
      <c r="G76" s="170">
        <f t="shared" si="5"/>
        <v>70.05683224312928</v>
      </c>
      <c r="H76" s="112">
        <f t="shared" si="6"/>
        <v>19.58931924362187</v>
      </c>
      <c r="I76" s="116" t="s">
        <v>67</v>
      </c>
    </row>
    <row r="77" spans="1:9" s="2" customFormat="1" ht="16.5" customHeight="1">
      <c r="A77" s="194"/>
      <c r="B77" s="195"/>
      <c r="C77" s="58" t="s">
        <v>35</v>
      </c>
      <c r="D77" s="111">
        <v>1745130.799</v>
      </c>
      <c r="E77" s="111">
        <v>581741.482</v>
      </c>
      <c r="F77" s="111">
        <v>332754.739</v>
      </c>
      <c r="G77" s="169">
        <f>F77/E77*100</f>
        <v>57.19976128503074</v>
      </c>
      <c r="H77" s="111">
        <f t="shared" si="6"/>
        <v>19.067610243924186</v>
      </c>
      <c r="I77" s="117">
        <f>G77-95</f>
        <v>-37.80023871496926</v>
      </c>
    </row>
    <row r="78" spans="1:9" s="28" customFormat="1" ht="27" customHeight="1">
      <c r="A78" s="212"/>
      <c r="B78" s="213"/>
      <c r="C78" s="58" t="s">
        <v>71</v>
      </c>
      <c r="D78" s="111">
        <v>1592677.605</v>
      </c>
      <c r="E78" s="111">
        <v>351577.829</v>
      </c>
      <c r="F78" s="111">
        <v>321099.205</v>
      </c>
      <c r="G78" s="191">
        <f>F78/E78*100</f>
        <v>91.33090272310658</v>
      </c>
      <c r="H78" s="111">
        <f t="shared" si="6"/>
        <v>20.160966914581564</v>
      </c>
      <c r="I78" s="117">
        <f>G78-95</f>
        <v>-3.6690972768934245</v>
      </c>
    </row>
    <row r="79" spans="1:10" s="28" customFormat="1" ht="21" customHeight="1">
      <c r="A79" s="212"/>
      <c r="B79" s="213"/>
      <c r="C79" s="180" t="s">
        <v>95</v>
      </c>
      <c r="D79" s="175">
        <v>3212005.703</v>
      </c>
      <c r="E79" s="175">
        <v>861528.374</v>
      </c>
      <c r="F79" s="175">
        <v>609006.206</v>
      </c>
      <c r="G79" s="178">
        <f t="shared" si="5"/>
        <v>70.68904801967672</v>
      </c>
      <c r="H79" s="175">
        <f t="shared" si="6"/>
        <v>18.96030898796944</v>
      </c>
      <c r="I79" s="177">
        <f>G79-95</f>
        <v>-24.31095198032328</v>
      </c>
      <c r="J79" s="97"/>
    </row>
    <row r="80" spans="1:9" s="2" customFormat="1" ht="41.25" customHeight="1">
      <c r="A80" s="50" t="s">
        <v>19</v>
      </c>
      <c r="B80" s="30" t="s">
        <v>112</v>
      </c>
      <c r="C80" s="30" t="s">
        <v>47</v>
      </c>
      <c r="D80" s="112">
        <f>D81+D82+D83</f>
        <v>8183909.293</v>
      </c>
      <c r="E80" s="112">
        <f>E81+E82+E83</f>
        <v>1857084.9880000001</v>
      </c>
      <c r="F80" s="112">
        <f>F81+F82+F83</f>
        <v>1478614.702</v>
      </c>
      <c r="G80" s="170">
        <f t="shared" si="5"/>
        <v>79.62019571287385</v>
      </c>
      <c r="H80" s="112">
        <f t="shared" si="6"/>
        <v>18.067339813562132</v>
      </c>
      <c r="I80" s="116" t="s">
        <v>67</v>
      </c>
    </row>
    <row r="81" spans="1:9" s="7" customFormat="1" ht="16.5" customHeight="1">
      <c r="A81" s="77"/>
      <c r="B81" s="51"/>
      <c r="C81" s="52" t="s">
        <v>35</v>
      </c>
      <c r="D81" s="111">
        <v>3359457.601</v>
      </c>
      <c r="E81" s="111">
        <v>1610007.208</v>
      </c>
      <c r="F81" s="111">
        <v>1333471.432</v>
      </c>
      <c r="G81" s="169">
        <f>F81/E81*100</f>
        <v>82.82394174225335</v>
      </c>
      <c r="H81" s="111">
        <f t="shared" si="6"/>
        <v>39.69305734363397</v>
      </c>
      <c r="I81" s="117">
        <f>G81-95</f>
        <v>-12.176058257746647</v>
      </c>
    </row>
    <row r="82" spans="1:9" s="7" customFormat="1" ht="16.5" customHeight="1">
      <c r="A82" s="77"/>
      <c r="B82" s="51"/>
      <c r="C82" s="52" t="s">
        <v>36</v>
      </c>
      <c r="D82" s="111">
        <v>913</v>
      </c>
      <c r="E82" s="111">
        <v>501.5</v>
      </c>
      <c r="F82" s="111">
        <v>337.162</v>
      </c>
      <c r="G82" s="169">
        <f t="shared" si="5"/>
        <v>67.23070787637089</v>
      </c>
      <c r="H82" s="111">
        <f t="shared" si="6"/>
        <v>36.92902519167579</v>
      </c>
      <c r="I82" s="117">
        <f>G82-95</f>
        <v>-27.769292123629114</v>
      </c>
    </row>
    <row r="83" spans="1:9" s="2" customFormat="1" ht="27" customHeight="1">
      <c r="A83" s="80"/>
      <c r="B83" s="53"/>
      <c r="C83" s="52" t="s">
        <v>71</v>
      </c>
      <c r="D83" s="111">
        <v>4823538.692</v>
      </c>
      <c r="E83" s="111">
        <v>246576.28</v>
      </c>
      <c r="F83" s="111">
        <v>144806.108</v>
      </c>
      <c r="G83" s="169">
        <f t="shared" si="5"/>
        <v>58.726698285820525</v>
      </c>
      <c r="H83" s="111">
        <f t="shared" si="6"/>
        <v>3.0020720729402623</v>
      </c>
      <c r="I83" s="117">
        <f>G83-95</f>
        <v>-36.273301714179475</v>
      </c>
    </row>
    <row r="84" spans="1:10" s="2" customFormat="1" ht="21" customHeight="1">
      <c r="A84" s="80"/>
      <c r="B84" s="53"/>
      <c r="C84" s="174" t="s">
        <v>95</v>
      </c>
      <c r="D84" s="175">
        <v>4989328.711</v>
      </c>
      <c r="E84" s="175">
        <v>792911.355</v>
      </c>
      <c r="F84" s="175">
        <v>584638.42</v>
      </c>
      <c r="G84" s="178">
        <f t="shared" si="5"/>
        <v>73.73313754599971</v>
      </c>
      <c r="H84" s="175">
        <f t="shared" si="6"/>
        <v>11.717777157296624</v>
      </c>
      <c r="I84" s="177">
        <f>G84-95</f>
        <v>-21.26686245400029</v>
      </c>
      <c r="J84" s="96"/>
    </row>
    <row r="85" spans="1:9" s="2" customFormat="1" ht="28.5" customHeight="1">
      <c r="A85" s="50" t="s">
        <v>20</v>
      </c>
      <c r="B85" s="30" t="s">
        <v>113</v>
      </c>
      <c r="C85" s="30" t="s">
        <v>48</v>
      </c>
      <c r="D85" s="112">
        <f>D86+D87+D88</f>
        <v>5327617.166</v>
      </c>
      <c r="E85" s="112">
        <f>E86+E87+E88</f>
        <v>2244888.315</v>
      </c>
      <c r="F85" s="112">
        <f>F86+F87+F88</f>
        <v>1761404.4749999999</v>
      </c>
      <c r="G85" s="170">
        <f t="shared" si="5"/>
        <v>78.46290005745786</v>
      </c>
      <c r="H85" s="112">
        <f t="shared" si="6"/>
        <v>33.06176889437554</v>
      </c>
      <c r="I85" s="116" t="s">
        <v>67</v>
      </c>
    </row>
    <row r="86" spans="1:9" s="7" customFormat="1" ht="16.5" customHeight="1">
      <c r="A86" s="77"/>
      <c r="B86" s="78"/>
      <c r="C86" s="79" t="s">
        <v>35</v>
      </c>
      <c r="D86" s="111">
        <v>4961322.813</v>
      </c>
      <c r="E86" s="111">
        <v>2113728.546</v>
      </c>
      <c r="F86" s="111">
        <v>1684327.216</v>
      </c>
      <c r="G86" s="169">
        <f>F86/E86*100</f>
        <v>79.68512414649483</v>
      </c>
      <c r="H86" s="111">
        <f t="shared" si="6"/>
        <v>33.94915589017126</v>
      </c>
      <c r="I86" s="117">
        <f>G86-95</f>
        <v>-15.314875853505171</v>
      </c>
    </row>
    <row r="87" spans="1:9" s="2" customFormat="1" ht="16.5" customHeight="1">
      <c r="A87" s="80"/>
      <c r="B87" s="81"/>
      <c r="C87" s="58" t="s">
        <v>36</v>
      </c>
      <c r="D87" s="111">
        <v>270112.553</v>
      </c>
      <c r="E87" s="111">
        <v>119853.355</v>
      </c>
      <c r="F87" s="111">
        <v>71481.809</v>
      </c>
      <c r="G87" s="169">
        <f t="shared" si="5"/>
        <v>59.64105802461683</v>
      </c>
      <c r="H87" s="111">
        <f t="shared" si="6"/>
        <v>26.46371233254013</v>
      </c>
      <c r="I87" s="117">
        <f>G87-95</f>
        <v>-35.35894197538317</v>
      </c>
    </row>
    <row r="88" spans="1:9" s="2" customFormat="1" ht="27" customHeight="1">
      <c r="A88" s="82"/>
      <c r="B88" s="83"/>
      <c r="C88" s="58" t="s">
        <v>71</v>
      </c>
      <c r="D88" s="111">
        <v>96181.8</v>
      </c>
      <c r="E88" s="111">
        <v>11306.414</v>
      </c>
      <c r="F88" s="111">
        <v>5595.45</v>
      </c>
      <c r="G88" s="169">
        <f t="shared" si="5"/>
        <v>49.48916606096327</v>
      </c>
      <c r="H88" s="111">
        <f t="shared" si="6"/>
        <v>5.817576714097677</v>
      </c>
      <c r="I88" s="117">
        <f>G88-95</f>
        <v>-45.51083393903673</v>
      </c>
    </row>
    <row r="89" spans="1:9" s="2" customFormat="1" ht="28.5" customHeight="1">
      <c r="A89" s="50" t="s">
        <v>108</v>
      </c>
      <c r="B89" s="30" t="s">
        <v>110</v>
      </c>
      <c r="C89" s="132" t="s">
        <v>109</v>
      </c>
      <c r="D89" s="112">
        <f>D90</f>
        <v>106663.668</v>
      </c>
      <c r="E89" s="112">
        <f>E90</f>
        <v>48887.998</v>
      </c>
      <c r="F89" s="112">
        <f>F90</f>
        <v>47225.39</v>
      </c>
      <c r="G89" s="170">
        <f>G90</f>
        <v>96.59914893630948</v>
      </c>
      <c r="H89" s="112">
        <f>H90</f>
        <v>44.27504780728148</v>
      </c>
      <c r="I89" s="112" t="s">
        <v>67</v>
      </c>
    </row>
    <row r="90" spans="1:9" s="2" customFormat="1" ht="18" customHeight="1">
      <c r="A90" s="123"/>
      <c r="B90" s="133"/>
      <c r="C90" s="52" t="s">
        <v>35</v>
      </c>
      <c r="D90" s="111">
        <v>106663.668</v>
      </c>
      <c r="E90" s="111">
        <v>48887.998</v>
      </c>
      <c r="F90" s="111">
        <v>47225.39</v>
      </c>
      <c r="G90" s="169">
        <f t="shared" si="5"/>
        <v>96.59914893630948</v>
      </c>
      <c r="H90" s="111">
        <f aca="true" t="shared" si="7" ref="H90:H110">F90/D90*100</f>
        <v>44.27504780728148</v>
      </c>
      <c r="I90" s="117">
        <f>G90-95</f>
        <v>1.5991489363094757</v>
      </c>
    </row>
    <row r="91" spans="1:9" s="2" customFormat="1" ht="42" customHeight="1">
      <c r="A91" s="50" t="s">
        <v>21</v>
      </c>
      <c r="B91" s="30" t="s">
        <v>114</v>
      </c>
      <c r="C91" s="30" t="s">
        <v>49</v>
      </c>
      <c r="D91" s="112">
        <f>D92</f>
        <v>79514.118</v>
      </c>
      <c r="E91" s="112">
        <f>E92</f>
        <v>37652.549</v>
      </c>
      <c r="F91" s="112">
        <f>F92</f>
        <v>30325.495</v>
      </c>
      <c r="G91" s="170">
        <f t="shared" si="5"/>
        <v>80.54035066789237</v>
      </c>
      <c r="H91" s="112">
        <f t="shared" si="7"/>
        <v>38.13850390694141</v>
      </c>
      <c r="I91" s="116" t="s">
        <v>67</v>
      </c>
    </row>
    <row r="92" spans="1:9" s="7" customFormat="1" ht="18" customHeight="1">
      <c r="A92" s="56"/>
      <c r="B92" s="84"/>
      <c r="C92" s="52" t="s">
        <v>35</v>
      </c>
      <c r="D92" s="111">
        <v>79514.118</v>
      </c>
      <c r="E92" s="111">
        <v>37652.549</v>
      </c>
      <c r="F92" s="111">
        <v>30325.495</v>
      </c>
      <c r="G92" s="169">
        <f>F92/E92*100</f>
        <v>80.54035066789237</v>
      </c>
      <c r="H92" s="111">
        <f t="shared" si="7"/>
        <v>38.13850390694141</v>
      </c>
      <c r="I92" s="117">
        <f>G92-95</f>
        <v>-14.459649332107631</v>
      </c>
    </row>
    <row r="93" spans="1:9" s="28" customFormat="1" ht="27" customHeight="1" hidden="1">
      <c r="A93" s="161"/>
      <c r="B93" s="163"/>
      <c r="C93" s="52" t="s">
        <v>71</v>
      </c>
      <c r="D93" s="185">
        <v>0</v>
      </c>
      <c r="E93" s="185">
        <v>0</v>
      </c>
      <c r="F93" s="185">
        <v>0</v>
      </c>
      <c r="G93" s="169" t="e">
        <f t="shared" si="5"/>
        <v>#DIV/0!</v>
      </c>
      <c r="H93" s="104" t="e">
        <f t="shared" si="7"/>
        <v>#DIV/0!</v>
      </c>
      <c r="I93" s="105" t="e">
        <f>G93-95</f>
        <v>#DIV/0!</v>
      </c>
    </row>
    <row r="94" spans="1:9" s="2" customFormat="1" ht="41.25" customHeight="1">
      <c r="A94" s="68" t="s">
        <v>22</v>
      </c>
      <c r="B94" s="69" t="s">
        <v>93</v>
      </c>
      <c r="C94" s="30" t="s">
        <v>50</v>
      </c>
      <c r="D94" s="112">
        <f>D95+D96</f>
        <v>465745.698</v>
      </c>
      <c r="E94" s="112">
        <f>E95+E96</f>
        <v>158862.38999999998</v>
      </c>
      <c r="F94" s="112">
        <f>F95+F96</f>
        <v>156735.998</v>
      </c>
      <c r="G94" s="170">
        <f t="shared" si="5"/>
        <v>98.66148809671063</v>
      </c>
      <c r="H94" s="112">
        <f t="shared" si="7"/>
        <v>33.65269903147876</v>
      </c>
      <c r="I94" s="116" t="s">
        <v>67</v>
      </c>
    </row>
    <row r="95" spans="1:9" s="7" customFormat="1" ht="16.5" customHeight="1">
      <c r="A95" s="56"/>
      <c r="B95" s="57"/>
      <c r="C95" s="58" t="s">
        <v>35</v>
      </c>
      <c r="D95" s="111">
        <v>272514.098</v>
      </c>
      <c r="E95" s="111">
        <v>153306.262</v>
      </c>
      <c r="F95" s="111">
        <v>151866.88</v>
      </c>
      <c r="G95" s="169">
        <f t="shared" si="5"/>
        <v>99.0611068450681</v>
      </c>
      <c r="H95" s="111">
        <f t="shared" si="7"/>
        <v>55.728082001834636</v>
      </c>
      <c r="I95" s="117">
        <f>G95-95</f>
        <v>4.061106845068096</v>
      </c>
    </row>
    <row r="96" spans="1:9" s="14" customFormat="1" ht="16.5" customHeight="1">
      <c r="A96" s="160"/>
      <c r="B96" s="164"/>
      <c r="C96" s="58" t="s">
        <v>36</v>
      </c>
      <c r="D96" s="111">
        <v>193231.6</v>
      </c>
      <c r="E96" s="111">
        <v>5556.128</v>
      </c>
      <c r="F96" s="111">
        <v>4869.118</v>
      </c>
      <c r="G96" s="169">
        <f>F96/E96*100</f>
        <v>87.63509407990601</v>
      </c>
      <c r="H96" s="111">
        <f t="shared" si="7"/>
        <v>2.519835265039466</v>
      </c>
      <c r="I96" s="117">
        <f>G96-95</f>
        <v>-7.364905920093989</v>
      </c>
    </row>
    <row r="97" spans="1:9" s="28" customFormat="1" ht="29.25" customHeight="1" hidden="1">
      <c r="A97" s="161"/>
      <c r="B97" s="163"/>
      <c r="C97" s="58" t="s">
        <v>71</v>
      </c>
      <c r="D97" s="185">
        <v>0</v>
      </c>
      <c r="E97" s="185">
        <v>0</v>
      </c>
      <c r="F97" s="185">
        <v>0</v>
      </c>
      <c r="G97" s="166" t="e">
        <f t="shared" si="5"/>
        <v>#DIV/0!</v>
      </c>
      <c r="H97" s="104" t="e">
        <f t="shared" si="7"/>
        <v>#DIV/0!</v>
      </c>
      <c r="I97" s="105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12">
        <f>D99+D100+D101</f>
        <v>191993.30200000003</v>
      </c>
      <c r="E98" s="112">
        <f>E99+E100+E101</f>
        <v>103287.909</v>
      </c>
      <c r="F98" s="112">
        <f>F99+F100+F101</f>
        <v>100164.606</v>
      </c>
      <c r="G98" s="170">
        <f aca="true" t="shared" si="8" ref="G98:G125">F98/E98*100</f>
        <v>96.97611944104706</v>
      </c>
      <c r="H98" s="112">
        <f t="shared" si="7"/>
        <v>52.170885628083</v>
      </c>
      <c r="I98" s="116" t="s">
        <v>67</v>
      </c>
    </row>
    <row r="99" spans="1:9" s="7" customFormat="1" ht="16.5" customHeight="1">
      <c r="A99" s="220"/>
      <c r="B99" s="221"/>
      <c r="C99" s="58" t="s">
        <v>35</v>
      </c>
      <c r="D99" s="111">
        <v>189764.002</v>
      </c>
      <c r="E99" s="111">
        <v>102669.407</v>
      </c>
      <c r="F99" s="111">
        <v>99557.844</v>
      </c>
      <c r="G99" s="169">
        <f>F99/E99*100</f>
        <v>96.9693377112814</v>
      </c>
      <c r="H99" s="111">
        <f t="shared" si="7"/>
        <v>52.46403055938923</v>
      </c>
      <c r="I99" s="117">
        <f>G99-95</f>
        <v>1.9693377112813977</v>
      </c>
    </row>
    <row r="100" spans="1:9" s="7" customFormat="1" ht="16.5" customHeight="1">
      <c r="A100" s="63"/>
      <c r="B100" s="85"/>
      <c r="C100" s="52" t="s">
        <v>36</v>
      </c>
      <c r="D100" s="111">
        <v>786.2</v>
      </c>
      <c r="E100" s="111">
        <v>0</v>
      </c>
      <c r="F100" s="111">
        <v>0</v>
      </c>
      <c r="G100" s="169"/>
      <c r="H100" s="111">
        <f t="shared" si="7"/>
        <v>0</v>
      </c>
      <c r="I100" s="117">
        <f>G100-95</f>
        <v>-95</v>
      </c>
    </row>
    <row r="101" spans="1:12" s="7" customFormat="1" ht="27" customHeight="1">
      <c r="A101" s="63"/>
      <c r="B101" s="85"/>
      <c r="C101" s="52" t="s">
        <v>71</v>
      </c>
      <c r="D101" s="111">
        <v>1443.1</v>
      </c>
      <c r="E101" s="111">
        <v>618.502</v>
      </c>
      <c r="F101" s="111">
        <v>606.762</v>
      </c>
      <c r="G101" s="169">
        <f>F101/E101*100</f>
        <v>98.10186547497017</v>
      </c>
      <c r="H101" s="111">
        <f t="shared" si="7"/>
        <v>42.04573487630795</v>
      </c>
      <c r="I101" s="117">
        <f>G101-95</f>
        <v>3.101865474970168</v>
      </c>
      <c r="L101" s="55"/>
    </row>
    <row r="102" spans="1:9" s="11" customFormat="1" ht="21" customHeight="1" hidden="1">
      <c r="A102" s="64"/>
      <c r="B102" s="65"/>
      <c r="C102" s="95" t="s">
        <v>95</v>
      </c>
      <c r="D102" s="187">
        <v>0</v>
      </c>
      <c r="E102" s="187">
        <v>0</v>
      </c>
      <c r="F102" s="187">
        <v>0</v>
      </c>
      <c r="G102" s="167" t="e">
        <f t="shared" si="8"/>
        <v>#DIV/0!</v>
      </c>
      <c r="H102" s="106" t="e">
        <f t="shared" si="7"/>
        <v>#DIV/0!</v>
      </c>
      <c r="I102" s="107" t="e">
        <f>G102-95</f>
        <v>#DIV/0!</v>
      </c>
    </row>
    <row r="103" spans="1:9" s="2" customFormat="1" ht="28.5" customHeight="1">
      <c r="A103" s="50" t="s">
        <v>24</v>
      </c>
      <c r="B103" s="30" t="s">
        <v>25</v>
      </c>
      <c r="C103" s="30" t="s">
        <v>52</v>
      </c>
      <c r="D103" s="112">
        <f>D104+D105+D106</f>
        <v>703847.778</v>
      </c>
      <c r="E103" s="112">
        <f>E104+E105+E106</f>
        <v>330489.75</v>
      </c>
      <c r="F103" s="112">
        <f>F104+F105+F106</f>
        <v>326965.335</v>
      </c>
      <c r="G103" s="192">
        <f t="shared" si="8"/>
        <v>98.9335781215605</v>
      </c>
      <c r="H103" s="112">
        <f t="shared" si="7"/>
        <v>46.4539841170032</v>
      </c>
      <c r="I103" s="116" t="s">
        <v>67</v>
      </c>
    </row>
    <row r="104" spans="1:9" s="7" customFormat="1" ht="17.25" customHeight="1">
      <c r="A104" s="211"/>
      <c r="B104" s="207"/>
      <c r="C104" s="58" t="s">
        <v>35</v>
      </c>
      <c r="D104" s="111">
        <v>703847.778</v>
      </c>
      <c r="E104" s="111">
        <v>330489.75</v>
      </c>
      <c r="F104" s="111">
        <v>326965.335</v>
      </c>
      <c r="G104" s="169">
        <f t="shared" si="8"/>
        <v>98.9335781215605</v>
      </c>
      <c r="H104" s="111">
        <f t="shared" si="7"/>
        <v>46.4539841170032</v>
      </c>
      <c r="I104" s="117">
        <f>G104-95</f>
        <v>3.933578121560501</v>
      </c>
    </row>
    <row r="105" spans="1:9" s="28" customFormat="1" ht="16.5" customHeight="1" hidden="1">
      <c r="A105" s="212"/>
      <c r="B105" s="213"/>
      <c r="C105" s="58" t="s">
        <v>36</v>
      </c>
      <c r="D105" s="185">
        <v>0</v>
      </c>
      <c r="E105" s="185">
        <v>0</v>
      </c>
      <c r="F105" s="185">
        <v>0</v>
      </c>
      <c r="G105" s="169" t="e">
        <f t="shared" si="8"/>
        <v>#DIV/0!</v>
      </c>
      <c r="H105" s="111" t="e">
        <f t="shared" si="7"/>
        <v>#DIV/0!</v>
      </c>
      <c r="I105" s="117" t="e">
        <f>G105-95</f>
        <v>#DIV/0!</v>
      </c>
    </row>
    <row r="106" spans="1:9" s="2" customFormat="1" ht="27.75" customHeight="1" hidden="1">
      <c r="A106" s="214"/>
      <c r="B106" s="215"/>
      <c r="C106" s="58" t="s">
        <v>71</v>
      </c>
      <c r="D106" s="185">
        <v>0</v>
      </c>
      <c r="E106" s="185">
        <v>0</v>
      </c>
      <c r="F106" s="185">
        <v>0</v>
      </c>
      <c r="G106" s="169" t="e">
        <f t="shared" si="8"/>
        <v>#DIV/0!</v>
      </c>
      <c r="H106" s="111" t="e">
        <f t="shared" si="7"/>
        <v>#DIV/0!</v>
      </c>
      <c r="I106" s="117" t="e">
        <f>G106-95</f>
        <v>#DIV/0!</v>
      </c>
    </row>
    <row r="107" spans="1:9" s="2" customFormat="1" ht="41.25" customHeight="1">
      <c r="A107" s="68" t="s">
        <v>26</v>
      </c>
      <c r="B107" s="69" t="s">
        <v>77</v>
      </c>
      <c r="C107" s="30" t="s">
        <v>53</v>
      </c>
      <c r="D107" s="112">
        <f>D108+D109+D110</f>
        <v>932126.193</v>
      </c>
      <c r="E107" s="112">
        <f>E108+E109+E110</f>
        <v>575336.138</v>
      </c>
      <c r="F107" s="112">
        <f>F108+F109+F110</f>
        <v>571761.18</v>
      </c>
      <c r="G107" s="192">
        <f>F107/E107*100</f>
        <v>99.37863141842135</v>
      </c>
      <c r="H107" s="112">
        <f t="shared" si="7"/>
        <v>61.339460718276385</v>
      </c>
      <c r="I107" s="116" t="s">
        <v>67</v>
      </c>
    </row>
    <row r="108" spans="1:9" s="7" customFormat="1" ht="16.5" customHeight="1">
      <c r="A108" s="56"/>
      <c r="B108" s="57"/>
      <c r="C108" s="58" t="s">
        <v>35</v>
      </c>
      <c r="D108" s="111">
        <v>919415.34</v>
      </c>
      <c r="E108" s="111">
        <v>565268.736</v>
      </c>
      <c r="F108" s="111">
        <v>561697.4</v>
      </c>
      <c r="G108" s="169">
        <f>F108/E108*100</f>
        <v>99.36820563874241</v>
      </c>
      <c r="H108" s="111">
        <f t="shared" si="7"/>
        <v>61.092889748826686</v>
      </c>
      <c r="I108" s="117">
        <f>G108-95</f>
        <v>4.36820563874241</v>
      </c>
    </row>
    <row r="109" spans="1:9" s="9" customFormat="1" ht="17.25" customHeight="1" hidden="1">
      <c r="A109" s="61"/>
      <c r="B109" s="62"/>
      <c r="C109" s="58" t="s">
        <v>36</v>
      </c>
      <c r="D109" s="185">
        <v>0</v>
      </c>
      <c r="E109" s="111">
        <v>0</v>
      </c>
      <c r="F109" s="111">
        <v>0</v>
      </c>
      <c r="G109" s="169" t="e">
        <f t="shared" si="8"/>
        <v>#DIV/0!</v>
      </c>
      <c r="H109" s="111" t="e">
        <f t="shared" si="7"/>
        <v>#DIV/0!</v>
      </c>
      <c r="I109" s="117" t="e">
        <f>G109-95</f>
        <v>#DIV/0!</v>
      </c>
    </row>
    <row r="110" spans="1:9" s="2" customFormat="1" ht="27" customHeight="1">
      <c r="A110" s="200"/>
      <c r="B110" s="201"/>
      <c r="C110" s="58" t="s">
        <v>71</v>
      </c>
      <c r="D110" s="111">
        <v>12710.853</v>
      </c>
      <c r="E110" s="111">
        <v>10067.402</v>
      </c>
      <c r="F110" s="111">
        <v>10063.78</v>
      </c>
      <c r="G110" s="191">
        <f t="shared" si="8"/>
        <v>99.96402249557534</v>
      </c>
      <c r="H110" s="111">
        <f t="shared" si="7"/>
        <v>79.17470212266636</v>
      </c>
      <c r="I110" s="117">
        <f>G110-95</f>
        <v>4.964022495575335</v>
      </c>
    </row>
    <row r="111" spans="1:12" s="2" customFormat="1" ht="21" customHeight="1" hidden="1">
      <c r="A111" s="202"/>
      <c r="B111" s="203"/>
      <c r="C111" s="136" t="s">
        <v>95</v>
      </c>
      <c r="D111" s="188">
        <v>0</v>
      </c>
      <c r="E111" s="188">
        <v>0</v>
      </c>
      <c r="F111" s="188">
        <v>0</v>
      </c>
      <c r="G111" s="168"/>
      <c r="H111" s="134"/>
      <c r="I111" s="135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12">
        <f>D113</f>
        <v>43686.1</v>
      </c>
      <c r="E112" s="112">
        <f>E113</f>
        <v>23287.314</v>
      </c>
      <c r="F112" s="112">
        <f>F113</f>
        <v>20624.119</v>
      </c>
      <c r="G112" s="170">
        <f t="shared" si="8"/>
        <v>88.56375192089564</v>
      </c>
      <c r="H112" s="112">
        <f aca="true" t="shared" si="9" ref="H112:H128">F112/D112*100</f>
        <v>47.20979670879296</v>
      </c>
      <c r="I112" s="116" t="s">
        <v>67</v>
      </c>
    </row>
    <row r="113" spans="1:9" s="7" customFormat="1" ht="18" customHeight="1">
      <c r="A113" s="123"/>
      <c r="B113" s="124"/>
      <c r="C113" s="58" t="s">
        <v>35</v>
      </c>
      <c r="D113" s="111">
        <v>43686.1</v>
      </c>
      <c r="E113" s="111">
        <v>23287.314</v>
      </c>
      <c r="F113" s="111">
        <v>20624.119</v>
      </c>
      <c r="G113" s="169">
        <f>F113/E113*100</f>
        <v>88.56375192089564</v>
      </c>
      <c r="H113" s="111">
        <f t="shared" si="9"/>
        <v>47.20979670879296</v>
      </c>
      <c r="I113" s="117">
        <f>G113-95</f>
        <v>-6.4362480791043595</v>
      </c>
    </row>
    <row r="114" spans="1:9" s="11" customFormat="1" ht="28.5" customHeight="1" hidden="1">
      <c r="A114" s="165"/>
      <c r="B114" s="163"/>
      <c r="C114" s="58" t="s">
        <v>71</v>
      </c>
      <c r="D114" s="185">
        <v>0</v>
      </c>
      <c r="E114" s="111">
        <v>0</v>
      </c>
      <c r="F114" s="185">
        <v>0</v>
      </c>
      <c r="G114" s="169" t="e">
        <f t="shared" si="8"/>
        <v>#DIV/0!</v>
      </c>
      <c r="H114" s="111" t="e">
        <f t="shared" si="9"/>
        <v>#DIV/0!</v>
      </c>
      <c r="I114" s="117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12">
        <f>D116</f>
        <v>10155.3</v>
      </c>
      <c r="E115" s="112">
        <f>E116</f>
        <v>6251.8</v>
      </c>
      <c r="F115" s="112">
        <f>F116</f>
        <v>5334.836</v>
      </c>
      <c r="G115" s="170">
        <f t="shared" si="8"/>
        <v>85.33280015355578</v>
      </c>
      <c r="H115" s="112">
        <f t="shared" si="9"/>
        <v>52.53252981201935</v>
      </c>
      <c r="I115" s="116" t="s">
        <v>67</v>
      </c>
    </row>
    <row r="116" spans="1:9" s="7" customFormat="1" ht="18" customHeight="1">
      <c r="A116" s="56"/>
      <c r="B116" s="57"/>
      <c r="C116" s="52" t="s">
        <v>35</v>
      </c>
      <c r="D116" s="111">
        <v>10155.3</v>
      </c>
      <c r="E116" s="111">
        <v>6251.8</v>
      </c>
      <c r="F116" s="111">
        <v>5334.836</v>
      </c>
      <c r="G116" s="169">
        <f>F116/E116*100</f>
        <v>85.33280015355578</v>
      </c>
      <c r="H116" s="111">
        <f t="shared" si="9"/>
        <v>52.53252981201935</v>
      </c>
      <c r="I116" s="117">
        <f>G116-95</f>
        <v>-9.66719984644422</v>
      </c>
    </row>
    <row r="117" spans="1:9" s="2" customFormat="1" ht="25.5" customHeight="1">
      <c r="A117" s="50" t="s">
        <v>31</v>
      </c>
      <c r="B117" s="30" t="s">
        <v>32</v>
      </c>
      <c r="C117" s="30" t="s">
        <v>82</v>
      </c>
      <c r="D117" s="112">
        <f>D118+D119</f>
        <v>197767.919</v>
      </c>
      <c r="E117" s="112">
        <f>E118+E119</f>
        <v>105795.27</v>
      </c>
      <c r="F117" s="112">
        <f>F118+F119</f>
        <v>89177.028</v>
      </c>
      <c r="G117" s="170">
        <f t="shared" si="8"/>
        <v>84.2920746834901</v>
      </c>
      <c r="H117" s="112">
        <f t="shared" si="9"/>
        <v>45.09175626204572</v>
      </c>
      <c r="I117" s="116" t="s">
        <v>67</v>
      </c>
    </row>
    <row r="118" spans="1:9" s="7" customFormat="1" ht="18" customHeight="1">
      <c r="A118" s="63"/>
      <c r="B118" s="75"/>
      <c r="C118" s="52" t="s">
        <v>35</v>
      </c>
      <c r="D118" s="111">
        <v>197767.919</v>
      </c>
      <c r="E118" s="111">
        <v>105795.27</v>
      </c>
      <c r="F118" s="111">
        <v>89177.028</v>
      </c>
      <c r="G118" s="169">
        <f t="shared" si="8"/>
        <v>84.2920746834901</v>
      </c>
      <c r="H118" s="111">
        <f t="shared" si="9"/>
        <v>45.09175626204572</v>
      </c>
      <c r="I118" s="117">
        <f>G118-95</f>
        <v>-10.7079253165099</v>
      </c>
    </row>
    <row r="119" spans="1:9" s="143" customFormat="1" ht="27" customHeight="1" hidden="1">
      <c r="A119" s="64"/>
      <c r="B119" s="164"/>
      <c r="C119" s="52" t="s">
        <v>71</v>
      </c>
      <c r="D119" s="185">
        <v>0</v>
      </c>
      <c r="E119" s="185">
        <v>0</v>
      </c>
      <c r="F119" s="185">
        <v>0</v>
      </c>
      <c r="G119" s="166" t="e">
        <f t="shared" si="8"/>
        <v>#DIV/0!</v>
      </c>
      <c r="H119" s="138" t="e">
        <f t="shared" si="9"/>
        <v>#DIV/0!</v>
      </c>
      <c r="I119" s="141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12">
        <f>D121+D122+D123</f>
        <v>2779663.5530000003</v>
      </c>
      <c r="E120" s="112">
        <f>E121+E122+E123</f>
        <v>1445157.0129999998</v>
      </c>
      <c r="F120" s="112">
        <f>F121+F122+F123</f>
        <v>1384827.6439999999</v>
      </c>
      <c r="G120" s="170">
        <f t="shared" si="8"/>
        <v>95.82541077147305</v>
      </c>
      <c r="H120" s="112">
        <f t="shared" si="9"/>
        <v>49.819973446261166</v>
      </c>
      <c r="I120" s="116" t="s">
        <v>67</v>
      </c>
    </row>
    <row r="121" spans="1:9" s="7" customFormat="1" ht="17.25" customHeight="1">
      <c r="A121" s="86"/>
      <c r="B121" s="87"/>
      <c r="C121" s="58" t="s">
        <v>35</v>
      </c>
      <c r="D121" s="111">
        <v>797944.028</v>
      </c>
      <c r="E121" s="111">
        <v>458767.084</v>
      </c>
      <c r="F121" s="111">
        <v>435027.535</v>
      </c>
      <c r="G121" s="169">
        <f t="shared" si="8"/>
        <v>94.82535913583547</v>
      </c>
      <c r="H121" s="111">
        <f t="shared" si="9"/>
        <v>54.51855264715384</v>
      </c>
      <c r="I121" s="117">
        <f>G121-95</f>
        <v>-0.17464086416453029</v>
      </c>
    </row>
    <row r="122" spans="1:9" s="2" customFormat="1" ht="17.25" customHeight="1">
      <c r="A122" s="80"/>
      <c r="B122" s="81"/>
      <c r="C122" s="58" t="s">
        <v>36</v>
      </c>
      <c r="D122" s="111">
        <v>303983.894</v>
      </c>
      <c r="E122" s="111">
        <v>111866.535</v>
      </c>
      <c r="F122" s="111">
        <v>111394.934</v>
      </c>
      <c r="G122" s="169">
        <f t="shared" si="8"/>
        <v>99.57842530833729</v>
      </c>
      <c r="H122" s="111">
        <f t="shared" si="9"/>
        <v>36.64501185710846</v>
      </c>
      <c r="I122" s="117">
        <f>G122-95</f>
        <v>4.5784253083372874</v>
      </c>
    </row>
    <row r="123" spans="1:9" s="2" customFormat="1" ht="27" customHeight="1">
      <c r="A123" s="80"/>
      <c r="B123" s="81"/>
      <c r="C123" s="58" t="s">
        <v>71</v>
      </c>
      <c r="D123" s="111">
        <v>1677735.631</v>
      </c>
      <c r="E123" s="111">
        <v>874523.394</v>
      </c>
      <c r="F123" s="111">
        <v>838405.175</v>
      </c>
      <c r="G123" s="169">
        <f>F123/E123*100</f>
        <v>95.86995393744722</v>
      </c>
      <c r="H123" s="111">
        <f t="shared" si="9"/>
        <v>49.97242470795448</v>
      </c>
      <c r="I123" s="117">
        <f>G123-95</f>
        <v>0.8699539374472209</v>
      </c>
    </row>
    <row r="124" spans="1:10" s="2" customFormat="1" ht="21" customHeight="1">
      <c r="A124" s="88"/>
      <c r="B124" s="89"/>
      <c r="C124" s="179" t="s">
        <v>95</v>
      </c>
      <c r="D124" s="175">
        <v>1915412.212</v>
      </c>
      <c r="E124" s="175">
        <v>1094730.018</v>
      </c>
      <c r="F124" s="175">
        <v>1044116.37</v>
      </c>
      <c r="G124" s="178">
        <f>F124/E124*100</f>
        <v>95.37660910290305</v>
      </c>
      <c r="H124" s="175">
        <f t="shared" si="9"/>
        <v>54.51131424654402</v>
      </c>
      <c r="I124" s="177">
        <f>G124-95</f>
        <v>0.3766091029030463</v>
      </c>
      <c r="J124" s="96"/>
    </row>
    <row r="125" spans="1:9" s="2" customFormat="1" ht="41.25" customHeight="1">
      <c r="A125" s="68" t="s">
        <v>34</v>
      </c>
      <c r="B125" s="69" t="s">
        <v>122</v>
      </c>
      <c r="C125" s="30" t="s">
        <v>56</v>
      </c>
      <c r="D125" s="112">
        <f>D126+D127</f>
        <v>924586.482</v>
      </c>
      <c r="E125" s="112">
        <f>E126+E127</f>
        <v>134760.17200000002</v>
      </c>
      <c r="F125" s="112">
        <f>F126+F127</f>
        <v>58920.044</v>
      </c>
      <c r="G125" s="170">
        <f t="shared" si="8"/>
        <v>43.72214959773129</v>
      </c>
      <c r="H125" s="112">
        <f t="shared" si="9"/>
        <v>6.372583327472876</v>
      </c>
      <c r="I125" s="116" t="s">
        <v>67</v>
      </c>
    </row>
    <row r="126" spans="1:9" s="7" customFormat="1" ht="18" customHeight="1">
      <c r="A126" s="220"/>
      <c r="B126" s="224"/>
      <c r="C126" s="58" t="s">
        <v>35</v>
      </c>
      <c r="D126" s="111">
        <v>213986.482</v>
      </c>
      <c r="E126" s="111">
        <v>126598.017</v>
      </c>
      <c r="F126" s="111">
        <v>50757.889</v>
      </c>
      <c r="G126" s="169">
        <f>F126/E126*100</f>
        <v>40.09374728199732</v>
      </c>
      <c r="H126" s="111">
        <f t="shared" si="9"/>
        <v>23.72013807862873</v>
      </c>
      <c r="I126" s="117">
        <f>G126-95</f>
        <v>-54.90625271800268</v>
      </c>
    </row>
    <row r="127" spans="1:9" s="7" customFormat="1" ht="27.75" customHeight="1">
      <c r="A127" s="63"/>
      <c r="B127" s="139"/>
      <c r="C127" s="58" t="s">
        <v>71</v>
      </c>
      <c r="D127" s="111">
        <v>710600</v>
      </c>
      <c r="E127" s="111">
        <v>8162.155</v>
      </c>
      <c r="F127" s="111">
        <v>8162.155</v>
      </c>
      <c r="G127" s="169">
        <f>F127/E127*100</f>
        <v>100</v>
      </c>
      <c r="H127" s="111">
        <f t="shared" si="9"/>
        <v>1.148628623698283</v>
      </c>
      <c r="I127" s="121">
        <f>G127-95</f>
        <v>5</v>
      </c>
    </row>
    <row r="128" spans="1:9" s="7" customFormat="1" ht="21" customHeight="1">
      <c r="A128" s="101"/>
      <c r="B128" s="102"/>
      <c r="C128" s="179" t="s">
        <v>95</v>
      </c>
      <c r="D128" s="175">
        <v>822051.32</v>
      </c>
      <c r="E128" s="175">
        <v>78795.555</v>
      </c>
      <c r="F128" s="175">
        <v>12890.289</v>
      </c>
      <c r="G128" s="178">
        <f>F128/E128*100</f>
        <v>16.359157569230906</v>
      </c>
      <c r="H128" s="175">
        <f t="shared" si="9"/>
        <v>1.5680637797649908</v>
      </c>
      <c r="I128" s="177">
        <f>G128-95</f>
        <v>-78.6408424307691</v>
      </c>
    </row>
    <row r="129" spans="1:9" s="103" customFormat="1" ht="18" customHeight="1" hidden="1">
      <c r="A129" s="205" t="s">
        <v>72</v>
      </c>
      <c r="B129" s="206"/>
      <c r="C129" s="207"/>
      <c r="D129" s="189">
        <v>0</v>
      </c>
      <c r="E129" s="189" t="s">
        <v>67</v>
      </c>
      <c r="F129" s="189" t="s">
        <v>67</v>
      </c>
      <c r="G129" s="166"/>
      <c r="H129" s="111"/>
      <c r="I129" s="121">
        <f>G129-95</f>
        <v>-95</v>
      </c>
    </row>
    <row r="130" spans="1:9" s="103" customFormat="1" ht="27.75" customHeight="1" hidden="1">
      <c r="A130" s="205" t="s">
        <v>107</v>
      </c>
      <c r="B130" s="206"/>
      <c r="C130" s="207"/>
      <c r="D130" s="189">
        <v>349.35</v>
      </c>
      <c r="E130" s="189">
        <v>0</v>
      </c>
      <c r="F130" s="189">
        <v>0</v>
      </c>
      <c r="G130" s="166"/>
      <c r="H130" s="122">
        <f>F130/D130*100</f>
        <v>0</v>
      </c>
      <c r="I130" s="125">
        <f>G130-95</f>
        <v>-95</v>
      </c>
    </row>
    <row r="131" spans="1:11" s="1" customFormat="1" ht="26.25" customHeight="1">
      <c r="A131" s="225" t="s">
        <v>65</v>
      </c>
      <c r="B131" s="226"/>
      <c r="C131" s="227"/>
      <c r="D131" s="112">
        <f>D133+D134+D135</f>
        <v>44644667.421000004</v>
      </c>
      <c r="E131" s="112">
        <f>E133+E134+E135</f>
        <v>19541397.085</v>
      </c>
      <c r="F131" s="112">
        <f>F133+F134+F135</f>
        <v>17967015.522000004</v>
      </c>
      <c r="G131" s="170">
        <f>F131/E131*100</f>
        <v>91.94335207379571</v>
      </c>
      <c r="H131" s="112">
        <f>F131/D131*100</f>
        <v>40.244482846228266</v>
      </c>
      <c r="I131" s="118">
        <f aca="true" t="shared" si="10" ref="I131:I141">G131-95</f>
        <v>-3.056647926204292</v>
      </c>
      <c r="J131" s="91"/>
      <c r="K131" s="91"/>
    </row>
    <row r="132" spans="1:9" s="1" customFormat="1" ht="15.75" customHeight="1">
      <c r="A132" s="216"/>
      <c r="B132" s="216"/>
      <c r="C132" s="30" t="s">
        <v>63</v>
      </c>
      <c r="D132" s="115"/>
      <c r="E132" s="115"/>
      <c r="F132" s="115"/>
      <c r="G132" s="172"/>
      <c r="H132" s="115"/>
      <c r="I132" s="117"/>
    </row>
    <row r="133" spans="1:9" s="1" customFormat="1" ht="20.25" customHeight="1">
      <c r="A133" s="216"/>
      <c r="B133" s="216"/>
      <c r="C133" s="30" t="s">
        <v>35</v>
      </c>
      <c r="D133" s="115">
        <f>D7+D11+D22+D27+D32+D35+D40+D44+D48+D52+D56+D60+D64+D68+D72+D77+D81+D90+D86+D92+D95+D99+D104+D108+D113+D116+D118+D121+D126</f>
        <v>23966427.065000005</v>
      </c>
      <c r="E133" s="115">
        <f>E7+E11+E22+E27+E32+E35+E40+E44+E48+E52+E56+E60+E64+E68+E72+E77+E81+E86+E90+E92+E95+E99+E104+E108+E113+E116+E118+E121+E126</f>
        <v>12008607.791000003</v>
      </c>
      <c r="F133" s="115">
        <f>F7+F11+F22+F27+F32+F35+F40+F44+F48+F52+F56+F60+F64+F68+F72+F77+F81+F86+F90+F92+F95+F99+F104+F108+F113+F116+F118+F121+F126</f>
        <v>10706451.813000005</v>
      </c>
      <c r="G133" s="172">
        <f>F133/E133*100</f>
        <v>89.15647841395973</v>
      </c>
      <c r="H133" s="115">
        <f>F133/D133*100</f>
        <v>44.672707299935624</v>
      </c>
      <c r="I133" s="119">
        <f t="shared" si="10"/>
        <v>-5.843521586040268</v>
      </c>
    </row>
    <row r="134" spans="1:9" s="1" customFormat="1" ht="20.25" customHeight="1">
      <c r="A134" s="216"/>
      <c r="B134" s="216"/>
      <c r="C134" s="30" t="s">
        <v>36</v>
      </c>
      <c r="D134" s="115">
        <f>D25+D28+D36+D41+D45+D49+D53+D57+D61+D65+D69+D73+D82+D87+D96+D100+D122</f>
        <v>9624758.483999997</v>
      </c>
      <c r="E134" s="115">
        <f>E25+E28+E36+E41+E45+E49+E53+E57+E61+E65+E69+E73+E82+E87+E96+E100+E122</f>
        <v>5426968.362999999</v>
      </c>
      <c r="F134" s="115">
        <f>F25+F28+F36+F41+F45+F49+F53+F57+F61+F65+F69+F73+F82+F87+F96+F100+F122</f>
        <v>5337832.870999999</v>
      </c>
      <c r="G134" s="172">
        <f>F134/E134*100</f>
        <v>98.3575453911302</v>
      </c>
      <c r="H134" s="115">
        <f>F134/D134*100</f>
        <v>55.459395473387765</v>
      </c>
      <c r="I134" s="131">
        <f t="shared" si="10"/>
        <v>3.357545391130202</v>
      </c>
    </row>
    <row r="135" spans="1:9" s="1" customFormat="1" ht="30" customHeight="1">
      <c r="A135" s="216"/>
      <c r="B135" s="216"/>
      <c r="C135" s="31" t="s">
        <v>71</v>
      </c>
      <c r="D135" s="115">
        <f>D8+D29+D33+D37+D42+D46+D50+D54+D58+D62+D66+D70+D74+D78+D83+D88+D101+D110+D119+D123+D127+D129</f>
        <v>11053481.872000001</v>
      </c>
      <c r="E135" s="115">
        <f>E8+E29+E33+E37+E42+E46+E50+E54+E58+E62+E66+E70+E74+E78+E83+E88+E101+E110+E119+E123+E127</f>
        <v>2105820.931</v>
      </c>
      <c r="F135" s="115">
        <f>F8+F29+F33+F37+F42+F46+F50+F54+F58+F62+F66+F70+F74+F78+F83+F88+F101+F110+F119+F123+F127</f>
        <v>1922730.8380000002</v>
      </c>
      <c r="G135" s="172">
        <f>F135/E135*100</f>
        <v>91.30552411628585</v>
      </c>
      <c r="H135" s="115">
        <f>F135/D135*100</f>
        <v>17.394797949328016</v>
      </c>
      <c r="I135" s="131">
        <f t="shared" si="10"/>
        <v>-3.694475883714148</v>
      </c>
    </row>
    <row r="136" spans="1:9" s="1" customFormat="1" ht="26.25" customHeight="1">
      <c r="A136" s="199" t="s">
        <v>64</v>
      </c>
      <c r="B136" s="199"/>
      <c r="C136" s="199"/>
      <c r="D136" s="114">
        <f>D138+D139+D140</f>
        <v>44692855.277</v>
      </c>
      <c r="E136" s="114">
        <f>E138+E139+E140</f>
        <v>19543352.575000003</v>
      </c>
      <c r="F136" s="114">
        <f>F138+F139+F140</f>
        <v>17968971.011000004</v>
      </c>
      <c r="G136" s="173">
        <f>F136/E136*100</f>
        <v>91.94415820950823</v>
      </c>
      <c r="H136" s="114">
        <f>F136/D136*100</f>
        <v>40.20546662241842</v>
      </c>
      <c r="I136" s="120">
        <f t="shared" si="10"/>
        <v>-3.055841790491769</v>
      </c>
    </row>
    <row r="137" spans="1:9" s="1" customFormat="1" ht="15.75" customHeight="1">
      <c r="A137" s="204"/>
      <c r="B137" s="204"/>
      <c r="C137" s="49" t="s">
        <v>63</v>
      </c>
      <c r="D137" s="190"/>
      <c r="E137" s="190"/>
      <c r="F137" s="190"/>
      <c r="G137" s="173"/>
      <c r="H137" s="127"/>
      <c r="I137" s="128"/>
    </row>
    <row r="138" spans="1:9" s="1" customFormat="1" ht="30.75" customHeight="1">
      <c r="A138" s="204"/>
      <c r="B138" s="204"/>
      <c r="C138" s="32" t="s">
        <v>70</v>
      </c>
      <c r="D138" s="114">
        <f>D133+D17</f>
        <v>24014614.921000004</v>
      </c>
      <c r="E138" s="114">
        <f>E133+E17</f>
        <v>12010563.281000003</v>
      </c>
      <c r="F138" s="114">
        <f>F133+F17</f>
        <v>10708407.302000005</v>
      </c>
      <c r="G138" s="173">
        <f>F138/E138*100</f>
        <v>89.1582438846983</v>
      </c>
      <c r="H138" s="114">
        <f>F138/D138*100</f>
        <v>44.59120971636255</v>
      </c>
      <c r="I138" s="120">
        <f t="shared" si="10"/>
        <v>-5.841756115301706</v>
      </c>
    </row>
    <row r="139" spans="1:9" s="1" customFormat="1" ht="20.25" customHeight="1">
      <c r="A139" s="204"/>
      <c r="B139" s="204"/>
      <c r="C139" s="32" t="s">
        <v>36</v>
      </c>
      <c r="D139" s="114">
        <f aca="true" t="shared" si="11" ref="D139:F140">D134</f>
        <v>9624758.483999997</v>
      </c>
      <c r="E139" s="114">
        <f t="shared" si="11"/>
        <v>5426968.362999999</v>
      </c>
      <c r="F139" s="114">
        <f t="shared" si="11"/>
        <v>5337832.870999999</v>
      </c>
      <c r="G139" s="173">
        <f>F139/E139*100</f>
        <v>98.3575453911302</v>
      </c>
      <c r="H139" s="114">
        <f>F139/D139*100</f>
        <v>55.459395473387765</v>
      </c>
      <c r="I139" s="120">
        <f t="shared" si="10"/>
        <v>3.357545391130202</v>
      </c>
    </row>
    <row r="140" spans="1:9" s="1" customFormat="1" ht="31.5" customHeight="1">
      <c r="A140" s="204"/>
      <c r="B140" s="204"/>
      <c r="C140" s="33" t="s">
        <v>71</v>
      </c>
      <c r="D140" s="114">
        <f t="shared" si="11"/>
        <v>11053481.872000001</v>
      </c>
      <c r="E140" s="114">
        <f t="shared" si="11"/>
        <v>2105820.931</v>
      </c>
      <c r="F140" s="114">
        <f t="shared" si="11"/>
        <v>1922730.8380000002</v>
      </c>
      <c r="G140" s="173">
        <f>F140/E140*100</f>
        <v>91.30552411628585</v>
      </c>
      <c r="H140" s="114">
        <f>F140/D140*100</f>
        <v>17.394797949328016</v>
      </c>
      <c r="I140" s="120">
        <f t="shared" si="10"/>
        <v>-3.694475883714148</v>
      </c>
    </row>
    <row r="141" spans="1:9" s="2" customFormat="1" ht="21.75" customHeight="1">
      <c r="A141" s="204"/>
      <c r="B141" s="204"/>
      <c r="C141" s="181" t="s">
        <v>95</v>
      </c>
      <c r="D141" s="182">
        <f>D9+D30+D38+D75+D79+D84+D102+D111+D124+D128</f>
        <v>11084929.633</v>
      </c>
      <c r="E141" s="182">
        <f>E9+E30+E38+E75+E79+E84+E102+E111+E124+E128</f>
        <v>2831525.128</v>
      </c>
      <c r="F141" s="182">
        <f>F9+F30+F38+F75+F79+F84+F102+F111+F124+F128</f>
        <v>2251072.159</v>
      </c>
      <c r="G141" s="183">
        <f>F141/E141*100</f>
        <v>79.50034194434315</v>
      </c>
      <c r="H141" s="182">
        <f>F141/D141*100</f>
        <v>20.30750066557504</v>
      </c>
      <c r="I141" s="184">
        <f t="shared" si="10"/>
        <v>-15.499658055656852</v>
      </c>
    </row>
    <row r="142" spans="1:8" ht="12" customHeight="1">
      <c r="A142" s="47"/>
      <c r="B142" s="48" t="s">
        <v>98</v>
      </c>
      <c r="C142" s="48"/>
      <c r="D142" s="150"/>
      <c r="E142" s="19"/>
      <c r="F142" s="26"/>
      <c r="G142" s="19"/>
      <c r="H142" s="19"/>
    </row>
    <row r="143" spans="1:9" s="13" customFormat="1" ht="27.75" customHeight="1" hidden="1">
      <c r="A143" s="228" t="s">
        <v>87</v>
      </c>
      <c r="B143" s="229"/>
      <c r="C143" s="229"/>
      <c r="D143" s="229"/>
      <c r="E143" s="229"/>
      <c r="F143" s="229"/>
      <c r="G143" s="229"/>
      <c r="H143" s="229"/>
      <c r="I143" s="3"/>
    </row>
    <row r="144" spans="1:8" s="6" customFormat="1" ht="17.25" customHeight="1">
      <c r="A144" s="222" t="s">
        <v>120</v>
      </c>
      <c r="B144" s="223"/>
      <c r="C144" s="223"/>
      <c r="D144" s="223"/>
      <c r="E144" s="223"/>
      <c r="F144" s="223"/>
      <c r="G144" s="223"/>
      <c r="H144" s="223"/>
    </row>
    <row r="145" spans="1:9" s="4" customFormat="1" ht="12.75">
      <c r="A145" s="21"/>
      <c r="B145" s="22"/>
      <c r="C145" s="22"/>
      <c r="D145" s="151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51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52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53"/>
      <c r="E148" s="44"/>
      <c r="F148" s="45"/>
      <c r="G148" s="46"/>
      <c r="H148" s="46"/>
      <c r="I148" s="100"/>
    </row>
    <row r="149" spans="1:9" s="4" customFormat="1" ht="15.75" hidden="1">
      <c r="A149" s="196" t="s">
        <v>64</v>
      </c>
      <c r="B149" s="197"/>
      <c r="C149" s="198"/>
      <c r="D149" s="154">
        <f>D151+D152+D153</f>
        <v>24525968.417999998</v>
      </c>
      <c r="E149" s="34">
        <f>E151+E152+E153</f>
        <v>21619356.084</v>
      </c>
      <c r="F149" s="108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219"/>
      <c r="B150" s="219"/>
      <c r="C150" s="36" t="s">
        <v>63</v>
      </c>
      <c r="D150" s="155"/>
      <c r="E150" s="37"/>
      <c r="F150" s="109"/>
      <c r="G150" s="38"/>
      <c r="H150" s="38"/>
      <c r="I150" s="100"/>
    </row>
    <row r="151" spans="1:9" s="4" customFormat="1" ht="27" hidden="1">
      <c r="A151" s="219"/>
      <c r="B151" s="219"/>
      <c r="C151" s="39" t="s">
        <v>70</v>
      </c>
      <c r="D151" s="156">
        <v>14805057.912999997</v>
      </c>
      <c r="E151" s="40">
        <v>13268979.204</v>
      </c>
      <c r="F151" s="110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219"/>
      <c r="B152" s="219"/>
      <c r="C152" s="39" t="s">
        <v>36</v>
      </c>
      <c r="D152" s="156">
        <v>7926615.303999999</v>
      </c>
      <c r="E152" s="40">
        <v>7092166.329999999</v>
      </c>
      <c r="F152" s="110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219"/>
      <c r="B153" s="219"/>
      <c r="C153" s="41" t="s">
        <v>71</v>
      </c>
      <c r="D153" s="156">
        <v>1794295.2010000001</v>
      </c>
      <c r="E153" s="40">
        <v>1258210.55</v>
      </c>
      <c r="F153" s="110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51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51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51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51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51"/>
      <c r="E158" s="20"/>
      <c r="F158" s="27"/>
      <c r="G158" s="20"/>
      <c r="H158" s="20"/>
      <c r="I158" s="100"/>
    </row>
    <row r="159" spans="1:9" s="4" customFormat="1" ht="12.75">
      <c r="A159" s="21"/>
      <c r="B159" s="22"/>
      <c r="C159" s="22"/>
      <c r="D159" s="151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51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51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51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51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51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51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51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51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51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51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51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51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51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51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51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51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51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51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51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51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51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51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51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51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51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51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51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51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51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51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51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51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51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51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51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51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51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51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51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51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51"/>
      <c r="E200" s="20"/>
      <c r="F200" s="27"/>
      <c r="G200" s="20"/>
      <c r="H200" s="20"/>
      <c r="I200" s="100"/>
    </row>
    <row r="201" spans="4:8" ht="12.75">
      <c r="D201" s="151"/>
      <c r="E201" s="20"/>
      <c r="F201" s="27"/>
      <c r="G201" s="20"/>
      <c r="H201" s="20"/>
    </row>
    <row r="202" spans="1:8" ht="12.75">
      <c r="A202" s="23"/>
      <c r="B202" s="23"/>
      <c r="C202" s="23"/>
      <c r="D202" s="151"/>
      <c r="E202" s="20"/>
      <c r="F202" s="27"/>
      <c r="G202" s="20"/>
      <c r="H202" s="20"/>
    </row>
    <row r="203" spans="1:8" ht="12.75">
      <c r="A203" s="23"/>
      <c r="B203" s="23"/>
      <c r="C203" s="23"/>
      <c r="D203" s="151"/>
      <c r="E203" s="20"/>
      <c r="F203" s="27"/>
      <c r="G203" s="20"/>
      <c r="H203" s="20"/>
    </row>
    <row r="204" spans="1:8" ht="12.75">
      <c r="A204" s="23"/>
      <c r="B204" s="23"/>
      <c r="C204" s="23"/>
      <c r="D204" s="151"/>
      <c r="E204" s="20"/>
      <c r="F204" s="27"/>
      <c r="G204" s="20"/>
      <c r="H204" s="20"/>
    </row>
    <row r="205" spans="1:8" ht="12.75">
      <c r="A205" s="23"/>
      <c r="B205" s="23"/>
      <c r="C205" s="23"/>
      <c r="D205" s="151"/>
      <c r="E205" s="20"/>
      <c r="F205" s="27"/>
      <c r="G205" s="20"/>
      <c r="H205" s="20"/>
    </row>
    <row r="206" spans="1:8" ht="12.75">
      <c r="A206" s="23"/>
      <c r="B206" s="23"/>
      <c r="C206" s="23"/>
      <c r="D206" s="151"/>
      <c r="E206" s="20"/>
      <c r="F206" s="27"/>
      <c r="G206" s="20"/>
      <c r="H206" s="20"/>
    </row>
    <row r="207" spans="1:8" ht="12.75">
      <c r="A207" s="23"/>
      <c r="B207" s="23"/>
      <c r="C207" s="23"/>
      <c r="D207" s="151"/>
      <c r="E207" s="20"/>
      <c r="F207" s="27"/>
      <c r="G207" s="20"/>
      <c r="H207" s="20"/>
    </row>
  </sheetData>
  <sheetProtection password="CE2E" sheet="1" objects="1" scenarios="1"/>
  <mergeCells count="22">
    <mergeCell ref="A150:B153"/>
    <mergeCell ref="A99:B99"/>
    <mergeCell ref="A144:H144"/>
    <mergeCell ref="A126:B126"/>
    <mergeCell ref="A131:C131"/>
    <mergeCell ref="A143:H143"/>
    <mergeCell ref="A72:B72"/>
    <mergeCell ref="A132:B135"/>
    <mergeCell ref="A130:C130"/>
    <mergeCell ref="A25:B25"/>
    <mergeCell ref="A77:B79"/>
    <mergeCell ref="A75:B75"/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</mergeCells>
  <printOptions/>
  <pageMargins left="0.3937007874015748" right="0.2755905511811024" top="0.2755905511811024" bottom="0.275590551181102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2020-08-13T11:22:45Z</cp:lastPrinted>
  <dcterms:created xsi:type="dcterms:W3CDTF">2002-03-11T10:22:12Z</dcterms:created>
  <dcterms:modified xsi:type="dcterms:W3CDTF">2020-08-13T11:22:55Z</dcterms:modified>
  <cp:category/>
  <cp:version/>
  <cp:contentType/>
  <cp:contentStatus/>
</cp:coreProperties>
</file>