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источникам'!$A$1:$I$157</definedName>
  </definedNames>
  <calcPr fullCalcOnLoad="1"/>
</workbook>
</file>

<file path=xl/sharedStrings.xml><?xml version="1.0" encoding="utf-8"?>
<sst xmlns="http://schemas.openxmlformats.org/spreadsheetml/2006/main" count="233" uniqueCount="131">
  <si>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</si>
  <si>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</si>
  <si>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</si>
  <si>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</si>
  <si>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</si>
  <si>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</si>
  <si>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</si>
  <si>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</si>
  <si>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</si>
  <si>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</si>
  <si>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</si>
  <si>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</si>
  <si>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</si>
  <si>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</si>
  <si>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</si>
  <si>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</si>
  <si>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</si>
  <si>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</si>
  <si>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</si>
  <si>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</si>
  <si>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</si>
  <si>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</si>
  <si>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</si>
  <si>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</si>
  <si>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</si>
  <si>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</si>
  <si>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</si>
  <si>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</si>
  <si>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</si>
  <si>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</si>
  <si>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</si>
  <si>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</si>
  <si>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</si>
  <si>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</si>
  <si>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</si>
  <si>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</si>
  <si>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</si>
  <si>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</si>
  <si>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</si>
  <si>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</si>
  <si>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</si>
  <si>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</si>
  <si>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</si>
  <si>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</si>
  <si>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</si>
  <si>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</si>
  <si>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</si>
  <si>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</si>
  <si>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</si>
  <si>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</si>
  <si>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</si>
  <si>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</si>
  <si>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</si>
  <si>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</si>
  <si>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</si>
  <si>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</si>
  <si>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</si>
  <si>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</si>
  <si>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</si>
  <si>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</si>
  <si>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</si>
  <si>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</si>
  <si>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</si>
  <si>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</si>
  <si>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</si>
  <si>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</si>
  <si>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</si>
  <si>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</si>
  <si>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</si>
  <si>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</si>
  <si>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</si>
  <si>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</si>
  <si>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</si>
  <si>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</si>
  <si>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</si>
  <si>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</si>
  <si>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</si>
  <si>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</si>
  <si>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</si>
  <si>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</si>
  <si>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</si>
  <si>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</si>
  <si>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</si>
  <si>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</si>
  <si>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</si>
  <si>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</si>
  <si>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</si>
  <si>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</si>
  <si>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</si>
  <si>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</si>
  <si>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</si>
  <si>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</si>
  <si>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</si>
  <si>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</si>
  <si>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</si>
  <si>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</si>
  <si>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</si>
  <si>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</si>
  <si>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</si>
  <si>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</si>
  <si>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</si>
  <si>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</si>
  <si>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</si>
  <si>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</si>
  <si>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</si>
  <si>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</si>
  <si>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</si>
  <si>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</si>
  <si>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</si>
  <si>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</si>
  <si>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</si>
  <si>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</si>
  <si>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</si>
  <si>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</si>
  <si>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</si>
  <si>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</si>
  <si>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</si>
  <si>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</si>
  <si>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</si>
  <si>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</si>
  <si>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</si>
  <si>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</si>
  <si>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</si>
  <si>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</si>
  <si>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</si>
  <si>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2023 года</t>
  </si>
  <si>
    <t>Оперативный анализ исполнения бюджета города Перми по расходам на 1 августа 2023 года</t>
  </si>
  <si>
    <t>Кассовый расход на 01.08.2023</t>
  </si>
  <si>
    <t xml:space="preserve"> *   расчётный уровень установлен исходя из 95,0 % исполнения кассового плана по расходам за январь-июль 2023 года.</t>
  </si>
  <si>
    <t>% выпол-нения кассового плана   января-июля 2023 года</t>
  </si>
  <si>
    <t>Кассовый план января-июля 2023 года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</si>
</sst>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  <numFmt numFmtId="209" formatCode="[$-FC19]d\ mmmm\ yyyy\ &quot;г.&quot;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i/>
      <sz val="11"/>
      <color indexed="60"/>
      <name val="Times New Roman"/>
      <family val="1"/>
    </font>
    <font>
      <sz val="11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1"/>
      <color rgb="FFC00000"/>
      <name val="Times New Roman"/>
      <family val="1"/>
    </font>
    <font>
      <i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i/>
      <sz val="11"/>
      <color rgb="FFC00000"/>
      <name val="Times New Roman"/>
      <family val="1"/>
    </font>
    <font>
      <sz val="11"/>
      <color rgb="FFC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3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0" fillId="33" borderId="0" xfId="0" applyNumberFormat="1" applyFont="1" applyFill="1" applyBorder="1" applyAlignment="1" applyProtection="1">
      <alignment/>
      <protection/>
    </xf>
    <xf numFmtId="179" fontId="70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70" fillId="33" borderId="10" xfId="0" applyNumberFormat="1" applyFont="1" applyFill="1" applyBorder="1" applyAlignment="1">
      <alignment vertical="center"/>
    </xf>
    <xf numFmtId="0" fontId="7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9" fontId="70" fillId="35" borderId="10" xfId="0" applyNumberFormat="1" applyFont="1" applyFill="1" applyBorder="1" applyAlignment="1" applyProtection="1">
      <alignment horizontal="center" vertical="center" wrapText="1"/>
      <protection/>
    </xf>
    <xf numFmtId="179" fontId="70" fillId="35" borderId="10" xfId="0" applyNumberFormat="1" applyFont="1" applyFill="1" applyBorder="1" applyAlignment="1">
      <alignment vertical="center"/>
    </xf>
    <xf numFmtId="49" fontId="72" fillId="0" borderId="10" xfId="0" applyNumberFormat="1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9" fontId="24" fillId="35" borderId="16" xfId="0" applyNumberFormat="1" applyFont="1" applyFill="1" applyBorder="1" applyAlignment="1" applyProtection="1">
      <alignment horizontal="center" vertical="center" wrapText="1"/>
      <protection/>
    </xf>
    <xf numFmtId="179" fontId="24" fillId="35" borderId="16" xfId="0" applyNumberFormat="1" applyFont="1" applyFill="1" applyBorder="1" applyAlignment="1">
      <alignment horizontal="center" vertical="center"/>
    </xf>
    <xf numFmtId="49" fontId="7" fillId="35" borderId="16" xfId="0" applyNumberFormat="1" applyFont="1" applyFill="1" applyBorder="1" applyAlignment="1">
      <alignment horizontal="left" vertical="center" wrapText="1"/>
    </xf>
    <xf numFmtId="179" fontId="3" fillId="0" borderId="14" xfId="0" applyNumberFormat="1" applyFont="1" applyFill="1" applyBorder="1" applyAlignment="1" applyProtection="1">
      <alignment horizontal="center" vertical="center" wrapText="1"/>
      <protection/>
    </xf>
    <xf numFmtId="179" fontId="3" fillId="33" borderId="14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179" fontId="73" fillId="0" borderId="14" xfId="0" applyNumberFormat="1" applyFont="1" applyFill="1" applyBorder="1" applyAlignment="1" applyProtection="1">
      <alignment horizontal="center" vertical="center" wrapText="1"/>
      <protection/>
    </xf>
    <xf numFmtId="179" fontId="73" fillId="0" borderId="14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6" xfId="0" applyNumberFormat="1" applyFont="1" applyFill="1" applyBorder="1" applyAlignment="1" applyProtection="1">
      <alignment horizontal="center" vertical="center" wrapText="1"/>
      <protection/>
    </xf>
    <xf numFmtId="179" fontId="23" fillId="35" borderId="16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179" fontId="74" fillId="35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3" xfId="0" applyNumberFormat="1" applyFont="1" applyFill="1" applyBorder="1" applyAlignment="1">
      <alignment horizontal="left" vertical="center" wrapText="1"/>
    </xf>
    <xf numFmtId="49" fontId="3" fillId="36" borderId="13" xfId="0" applyNumberFormat="1" applyFont="1" applyFill="1" applyBorder="1" applyAlignment="1">
      <alignment horizontal="left" vertical="center" wrapText="1"/>
    </xf>
    <xf numFmtId="179" fontId="20" fillId="0" borderId="10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Alignment="1">
      <alignment horizontal="right"/>
    </xf>
    <xf numFmtId="178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179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/>
      <protection/>
    </xf>
    <xf numFmtId="179" fontId="3" fillId="0" borderId="11" xfId="0" applyNumberFormat="1" applyFont="1" applyFill="1" applyBorder="1" applyAlignment="1">
      <alignment horizontal="left"/>
    </xf>
    <xf numFmtId="179" fontId="0" fillId="0" borderId="16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>
      <alignment horizontal="center" vertical="center" wrapText="1"/>
    </xf>
    <xf numFmtId="179" fontId="75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0" borderId="10" xfId="0" applyNumberFormat="1" applyFont="1" applyFill="1" applyBorder="1" applyAlignment="1" applyProtection="1">
      <alignment horizontal="center" vertical="center" wrapText="1"/>
      <protection/>
    </xf>
    <xf numFmtId="179" fontId="76" fillId="35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0" xfId="0" applyNumberFormat="1" applyFont="1" applyFill="1" applyBorder="1" applyAlignment="1" applyProtection="1">
      <alignment horizontal="center" vertical="center" wrapText="1"/>
      <protection/>
    </xf>
    <xf numFmtId="179" fontId="77" fillId="0" borderId="14" xfId="0" applyNumberFormat="1" applyFont="1" applyFill="1" applyBorder="1" applyAlignment="1" applyProtection="1">
      <alignment horizontal="center" vertical="center" wrapText="1"/>
      <protection/>
    </xf>
    <xf numFmtId="179" fontId="78" fillId="0" borderId="10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79" fillId="0" borderId="10" xfId="0" applyNumberFormat="1" applyFont="1" applyFill="1" applyBorder="1" applyAlignment="1" applyProtection="1">
      <alignment horizontal="center" vertical="center" wrapText="1"/>
      <protection/>
    </xf>
    <xf numFmtId="179" fontId="75" fillId="35" borderId="16" xfId="0" applyNumberFormat="1" applyFont="1" applyFill="1" applyBorder="1" applyAlignment="1" applyProtection="1">
      <alignment horizontal="center" vertical="center" wrapText="1"/>
      <protection/>
    </xf>
    <xf numFmtId="179" fontId="4" fillId="0" borderId="14" xfId="0" applyNumberFormat="1" applyFont="1" applyFill="1" applyBorder="1" applyAlignment="1" applyProtection="1">
      <alignment horizontal="center" vertical="center" wrapText="1"/>
      <protection/>
    </xf>
    <xf numFmtId="179" fontId="75" fillId="0" borderId="16" xfId="0" applyNumberFormat="1" applyFont="1" applyFill="1" applyBorder="1" applyAlignment="1" applyProtection="1">
      <alignment horizontal="center" vertical="center" wrapText="1"/>
      <protection/>
    </xf>
    <xf numFmtId="179" fontId="24" fillId="0" borderId="16" xfId="0" applyNumberFormat="1" applyFont="1" applyFill="1" applyBorder="1" applyAlignment="1" applyProtection="1">
      <alignment horizontal="center" vertical="center" wrapText="1"/>
      <protection/>
    </xf>
    <xf numFmtId="179" fontId="78" fillId="0" borderId="16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33" borderId="10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0" fillId="35" borderId="16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8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0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2" customWidth="1"/>
    <col min="5" max="5" width="14.00390625" style="2" customWidth="1"/>
    <col min="6" max="6" width="14.00390625" style="23" customWidth="1"/>
    <col min="7" max="8" width="9.00390625" style="5" customWidth="1"/>
    <col min="9" max="9" width="10.57421875" style="3" customWidth="1"/>
    <col min="11" max="13" width="21.28125" style="0" customWidth="1"/>
  </cols>
  <sheetData>
    <row r="1" ht="15.75" customHeight="1">
      <c r="I1" s="57" t="s">
        <v>97</v>
      </c>
    </row>
    <row r="2" ht="15.75" customHeight="1">
      <c r="I2" s="57" t="s">
        <v>98</v>
      </c>
    </row>
    <row r="3" spans="1:9" s="1" customFormat="1" ht="20.25" customHeight="1">
      <c r="A3" s="181" t="s">
        <v>126</v>
      </c>
      <c r="B3" s="181"/>
      <c r="C3" s="181"/>
      <c r="D3" s="181"/>
      <c r="E3" s="181"/>
      <c r="F3" s="181"/>
      <c r="G3" s="181"/>
      <c r="H3" s="181"/>
      <c r="I3" s="181"/>
    </row>
    <row r="4" spans="1:9" s="1" customFormat="1" ht="15" customHeight="1">
      <c r="A4" s="15"/>
      <c r="B4" s="74"/>
      <c r="C4" s="16"/>
      <c r="D4" s="131"/>
      <c r="E4" s="131"/>
      <c r="F4" s="24"/>
      <c r="G4" s="2"/>
      <c r="H4" s="2"/>
      <c r="I4" s="64" t="s">
        <v>58</v>
      </c>
    </row>
    <row r="5" spans="1:9" s="1" customFormat="1" ht="88.5" customHeight="1">
      <c r="A5" s="59" t="s">
        <v>0</v>
      </c>
      <c r="B5" s="59" t="s">
        <v>62</v>
      </c>
      <c r="C5" s="59" t="s">
        <v>69</v>
      </c>
      <c r="D5" s="130" t="s">
        <v>125</v>
      </c>
      <c r="E5" s="141" t="s">
        <v>130</v>
      </c>
      <c r="F5" s="130" t="s">
        <v>127</v>
      </c>
      <c r="G5" s="65" t="s">
        <v>129</v>
      </c>
      <c r="H5" s="60" t="s">
        <v>113</v>
      </c>
      <c r="I5" s="61" t="s">
        <v>110</v>
      </c>
    </row>
    <row r="6" spans="1:11" s="2" customFormat="1" ht="48" customHeight="1">
      <c r="A6" s="45" t="s">
        <v>59</v>
      </c>
      <c r="B6" s="29" t="s">
        <v>73</v>
      </c>
      <c r="C6" s="29" t="s">
        <v>37</v>
      </c>
      <c r="D6" s="71">
        <f>D7+D8</f>
        <v>206909.19</v>
      </c>
      <c r="E6" s="71">
        <f>E7+E8</f>
        <v>104265.87</v>
      </c>
      <c r="F6" s="71">
        <f>F7+F8</f>
        <v>99664.78</v>
      </c>
      <c r="G6" s="150">
        <f>F6/E6*100</f>
        <v>95.58715618063705</v>
      </c>
      <c r="H6" s="71">
        <f>F6/D6*100</f>
        <v>48.16836796857597</v>
      </c>
      <c r="I6" s="158">
        <f>G6-95</f>
        <v>0.5871561806370522</v>
      </c>
      <c r="J6" s="58"/>
      <c r="K6" s="58"/>
    </row>
    <row r="7" spans="1:9" s="7" customFormat="1" ht="18" customHeight="1">
      <c r="A7" s="162"/>
      <c r="B7" s="163"/>
      <c r="C7" s="49" t="s">
        <v>35</v>
      </c>
      <c r="D7" s="86">
        <v>206909.19</v>
      </c>
      <c r="E7" s="86">
        <v>104265.87</v>
      </c>
      <c r="F7" s="86">
        <v>99664.78</v>
      </c>
      <c r="G7" s="86">
        <f>F7/E7*100</f>
        <v>95.58715618063705</v>
      </c>
      <c r="H7" s="86">
        <f>F7/D7*100</f>
        <v>48.16836796857597</v>
      </c>
      <c r="I7" s="72">
        <f>G7-95</f>
        <v>0.5871561806370522</v>
      </c>
    </row>
    <row r="8" spans="1:9" s="12" customFormat="1" ht="27" customHeight="1" hidden="1">
      <c r="A8" s="164"/>
      <c r="B8" s="165"/>
      <c r="C8" s="49" t="s">
        <v>71</v>
      </c>
      <c r="D8" s="91">
        <v>0</v>
      </c>
      <c r="E8" s="91">
        <v>0</v>
      </c>
      <c r="F8" s="91">
        <v>0</v>
      </c>
      <c r="G8" s="86" t="e">
        <f>F8/E8*100</f>
        <v>#DIV/0!</v>
      </c>
      <c r="H8" s="86" t="e">
        <f aca="true" t="shared" si="0" ref="H8:H74">F8/D8*100</f>
        <v>#DIV/0!</v>
      </c>
      <c r="I8" s="72" t="e">
        <f>G8-95</f>
        <v>#DIV/0!</v>
      </c>
    </row>
    <row r="9" spans="1:9" s="99" customFormat="1" ht="21.75" customHeight="1" hidden="1">
      <c r="A9" s="166"/>
      <c r="B9" s="167"/>
      <c r="C9" s="79" t="s">
        <v>96</v>
      </c>
      <c r="D9" s="143">
        <v>0</v>
      </c>
      <c r="E9" s="143">
        <v>0</v>
      </c>
      <c r="F9" s="144">
        <v>0</v>
      </c>
      <c r="G9" s="89"/>
      <c r="H9" s="89" t="e">
        <f t="shared" si="0"/>
        <v>#DIV/0!</v>
      </c>
      <c r="I9" s="80">
        <f>G9-95</f>
        <v>-95</v>
      </c>
    </row>
    <row r="10" spans="1:13" s="1" customFormat="1" ht="30" customHeight="1">
      <c r="A10" s="45" t="s">
        <v>60</v>
      </c>
      <c r="B10" s="29" t="s">
        <v>74</v>
      </c>
      <c r="C10" s="29" t="s">
        <v>61</v>
      </c>
      <c r="D10" s="71">
        <f>D11+D18+D21</f>
        <v>290223.2460000001</v>
      </c>
      <c r="E10" s="71">
        <f>E11+E18+E21</f>
        <v>139802.60100000002</v>
      </c>
      <c r="F10" s="71">
        <f>F11+F18+F21</f>
        <v>138521.022</v>
      </c>
      <c r="G10" s="71">
        <f>F10/E10*100</f>
        <v>99.08329387948939</v>
      </c>
      <c r="H10" s="71">
        <f t="shared" si="0"/>
        <v>47.72912711478664</v>
      </c>
      <c r="I10" s="92">
        <f aca="true" t="shared" si="1" ref="I10:I74">G10-95</f>
        <v>4.083293879489389</v>
      </c>
      <c r="J10" s="58"/>
      <c r="K10" s="47"/>
      <c r="L10" s="47"/>
      <c r="M10" s="47"/>
    </row>
    <row r="11" spans="1:10" s="1" customFormat="1" ht="27.75" customHeight="1">
      <c r="A11" s="189"/>
      <c r="B11" s="190"/>
      <c r="C11" s="128" t="s">
        <v>66</v>
      </c>
      <c r="D11" s="95">
        <f>D12+D13+D14+D15+D16+D17</f>
        <v>278012.0200000001</v>
      </c>
      <c r="E11" s="95">
        <f>E12+E13+E14+E15+E16+E17</f>
        <v>139702.00100000002</v>
      </c>
      <c r="F11" s="95">
        <f>F12+F13+F14+F15+F16+F17</f>
        <v>138420.422</v>
      </c>
      <c r="G11" s="157">
        <f>F11/E11*100</f>
        <v>99.08263375554654</v>
      </c>
      <c r="H11" s="95">
        <f t="shared" si="0"/>
        <v>49.7893659418035</v>
      </c>
      <c r="I11" s="159">
        <f t="shared" si="1"/>
        <v>4.082633755546539</v>
      </c>
      <c r="J11" s="62"/>
    </row>
    <row r="12" spans="1:9" s="1" customFormat="1" ht="18.75" customHeight="1" hidden="1">
      <c r="A12" s="191"/>
      <c r="B12" s="192"/>
      <c r="C12" s="129" t="s">
        <v>101</v>
      </c>
      <c r="D12" s="86">
        <f>135132.809+5761.991</f>
        <v>140894.80000000002</v>
      </c>
      <c r="E12" s="86">
        <f>65213.144+3957.688</f>
        <v>69170.832</v>
      </c>
      <c r="F12" s="86">
        <f>64416.333+3754.023</f>
        <v>68170.356</v>
      </c>
      <c r="G12" s="86">
        <f aca="true" t="shared" si="2" ref="G12:G74">F12/E12*100</f>
        <v>98.5536157783963</v>
      </c>
      <c r="H12" s="86">
        <f t="shared" si="0"/>
        <v>48.38386938339811</v>
      </c>
      <c r="I12" s="72">
        <f t="shared" si="1"/>
        <v>3.5536157783963063</v>
      </c>
    </row>
    <row r="13" spans="1:9" s="1" customFormat="1" ht="26.25" customHeight="1" hidden="1">
      <c r="A13" s="191"/>
      <c r="B13" s="192"/>
      <c r="C13" s="129" t="s">
        <v>105</v>
      </c>
      <c r="D13" s="86">
        <v>129556.5</v>
      </c>
      <c r="E13" s="86">
        <v>66818.558</v>
      </c>
      <c r="F13" s="86">
        <v>66537.454</v>
      </c>
      <c r="G13" s="86">
        <f t="shared" si="2"/>
        <v>99.57930250455269</v>
      </c>
      <c r="H13" s="86">
        <f>F13/D13*100</f>
        <v>51.35786625912247</v>
      </c>
      <c r="I13" s="72">
        <f>G13-95</f>
        <v>4.579302504552686</v>
      </c>
    </row>
    <row r="14" spans="1:9" s="75" customFormat="1" ht="27" customHeight="1" hidden="1">
      <c r="A14" s="191"/>
      <c r="B14" s="192"/>
      <c r="C14" s="129" t="s">
        <v>114</v>
      </c>
      <c r="D14" s="91"/>
      <c r="E14" s="91"/>
      <c r="F14" s="86"/>
      <c r="G14" s="86"/>
      <c r="H14" s="86"/>
      <c r="I14" s="72">
        <f>G14-95</f>
        <v>-95</v>
      </c>
    </row>
    <row r="15" spans="1:9" s="1" customFormat="1" ht="27" customHeight="1" hidden="1">
      <c r="A15" s="191"/>
      <c r="B15" s="192"/>
      <c r="C15" s="129" t="s">
        <v>102</v>
      </c>
      <c r="D15" s="86">
        <v>4504.69</v>
      </c>
      <c r="E15" s="86">
        <v>3061.013</v>
      </c>
      <c r="F15" s="86">
        <v>3061.014</v>
      </c>
      <c r="G15" s="86">
        <f t="shared" si="2"/>
        <v>100.00003266892365</v>
      </c>
      <c r="H15" s="86">
        <f t="shared" si="0"/>
        <v>67.95171254847726</v>
      </c>
      <c r="I15" s="72">
        <f t="shared" si="1"/>
        <v>5.000032668923652</v>
      </c>
    </row>
    <row r="16" spans="1:9" s="1" customFormat="1" ht="27" customHeight="1" hidden="1">
      <c r="A16" s="191"/>
      <c r="B16" s="192"/>
      <c r="C16" s="129" t="s">
        <v>100</v>
      </c>
      <c r="D16" s="86">
        <v>3056.03</v>
      </c>
      <c r="E16" s="86">
        <v>651.598</v>
      </c>
      <c r="F16" s="86">
        <v>651.598</v>
      </c>
      <c r="G16" s="86">
        <f t="shared" si="2"/>
        <v>100</v>
      </c>
      <c r="H16" s="86">
        <f t="shared" si="0"/>
        <v>21.3217147737424</v>
      </c>
      <c r="I16" s="72">
        <f t="shared" si="1"/>
        <v>5</v>
      </c>
    </row>
    <row r="17" spans="1:9" s="1" customFormat="1" ht="27" customHeight="1" hidden="1">
      <c r="A17" s="191"/>
      <c r="B17" s="192"/>
      <c r="C17" s="129" t="s">
        <v>104</v>
      </c>
      <c r="D17" s="91"/>
      <c r="E17" s="91"/>
      <c r="F17" s="91"/>
      <c r="G17" s="86"/>
      <c r="H17" s="86"/>
      <c r="I17" s="72">
        <f t="shared" si="1"/>
        <v>-95</v>
      </c>
    </row>
    <row r="18" spans="1:13" s="1" customFormat="1" ht="27" customHeight="1">
      <c r="A18" s="191"/>
      <c r="B18" s="192"/>
      <c r="C18" s="128" t="s">
        <v>82</v>
      </c>
      <c r="D18" s="95">
        <f>D19+D20</f>
        <v>12211.226</v>
      </c>
      <c r="E18" s="95">
        <f>E19+E20</f>
        <v>100.6</v>
      </c>
      <c r="F18" s="95">
        <f>F19+F20</f>
        <v>100.6</v>
      </c>
      <c r="G18" s="95">
        <f t="shared" si="2"/>
        <v>100</v>
      </c>
      <c r="H18" s="95">
        <f t="shared" si="0"/>
        <v>0.8238321033449056</v>
      </c>
      <c r="I18" s="96">
        <f t="shared" si="1"/>
        <v>5</v>
      </c>
      <c r="M18" s="47"/>
    </row>
    <row r="19" spans="1:9" s="2" customFormat="1" ht="27.75" customHeight="1" hidden="1">
      <c r="A19" s="191"/>
      <c r="B19" s="192"/>
      <c r="C19" s="49" t="s">
        <v>104</v>
      </c>
      <c r="D19" s="86">
        <v>100.6</v>
      </c>
      <c r="E19" s="86">
        <v>100.6</v>
      </c>
      <c r="F19" s="86">
        <v>100.6</v>
      </c>
      <c r="G19" s="86">
        <f t="shared" si="2"/>
        <v>100</v>
      </c>
      <c r="H19" s="86">
        <f t="shared" si="0"/>
        <v>100</v>
      </c>
      <c r="I19" s="72">
        <f t="shared" si="1"/>
        <v>5</v>
      </c>
    </row>
    <row r="20" spans="1:9" s="2" customFormat="1" ht="18" customHeight="1" hidden="1">
      <c r="A20" s="191"/>
      <c r="B20" s="192"/>
      <c r="C20" s="49" t="s">
        <v>103</v>
      </c>
      <c r="D20" s="86">
        <v>12110.626</v>
      </c>
      <c r="E20" s="86">
        <v>0</v>
      </c>
      <c r="F20" s="86">
        <v>0</v>
      </c>
      <c r="G20" s="86"/>
      <c r="H20" s="86">
        <f t="shared" si="0"/>
        <v>0</v>
      </c>
      <c r="I20" s="72">
        <f t="shared" si="1"/>
        <v>-95</v>
      </c>
    </row>
    <row r="21" spans="1:9" s="67" customFormat="1" ht="30" customHeight="1" hidden="1">
      <c r="A21" s="193"/>
      <c r="B21" s="194"/>
      <c r="C21" s="49" t="s">
        <v>95</v>
      </c>
      <c r="D21" s="91">
        <v>0</v>
      </c>
      <c r="E21" s="91">
        <v>0</v>
      </c>
      <c r="F21" s="91">
        <v>0</v>
      </c>
      <c r="G21" s="86" t="e">
        <f t="shared" si="2"/>
        <v>#DIV/0!</v>
      </c>
      <c r="H21" s="86"/>
      <c r="I21" s="72"/>
    </row>
    <row r="22" spans="1:9" s="5" customFormat="1" ht="62.25" customHeight="1">
      <c r="A22" s="45" t="s">
        <v>80</v>
      </c>
      <c r="B22" s="29" t="s">
        <v>116</v>
      </c>
      <c r="C22" s="29" t="s">
        <v>81</v>
      </c>
      <c r="D22" s="71">
        <f>D23+D24</f>
        <v>146332.932</v>
      </c>
      <c r="E22" s="71">
        <f>E23+E24</f>
        <v>76354.754</v>
      </c>
      <c r="F22" s="71">
        <f>F23+F24</f>
        <v>76209.568</v>
      </c>
      <c r="G22" s="150">
        <f t="shared" si="2"/>
        <v>99.80985335896702</v>
      </c>
      <c r="H22" s="71">
        <f t="shared" si="0"/>
        <v>52.07957426835404</v>
      </c>
      <c r="I22" s="158">
        <f t="shared" si="1"/>
        <v>4.809853358967018</v>
      </c>
    </row>
    <row r="23" spans="1:9" s="2" customFormat="1" ht="17.25" customHeight="1">
      <c r="A23" s="189"/>
      <c r="B23" s="190"/>
      <c r="C23" s="46" t="s">
        <v>35</v>
      </c>
      <c r="D23" s="86">
        <v>146332.932</v>
      </c>
      <c r="E23" s="86">
        <v>76354.754</v>
      </c>
      <c r="F23" s="86">
        <v>76209.568</v>
      </c>
      <c r="G23" s="149">
        <f t="shared" si="2"/>
        <v>99.80985335896702</v>
      </c>
      <c r="H23" s="86">
        <f t="shared" si="0"/>
        <v>52.07957426835404</v>
      </c>
      <c r="I23" s="160">
        <f t="shared" si="1"/>
        <v>4.809853358967018</v>
      </c>
    </row>
    <row r="24" spans="1:9" s="8" customFormat="1" ht="17.25" customHeight="1" hidden="1">
      <c r="A24" s="193"/>
      <c r="B24" s="194"/>
      <c r="C24" s="46" t="s">
        <v>36</v>
      </c>
      <c r="D24" s="91">
        <v>0</v>
      </c>
      <c r="E24" s="91">
        <v>0</v>
      </c>
      <c r="F24" s="91">
        <v>0</v>
      </c>
      <c r="G24" s="86" t="e">
        <f t="shared" si="2"/>
        <v>#DIV/0!</v>
      </c>
      <c r="H24" s="86" t="e">
        <f t="shared" si="0"/>
        <v>#DIV/0!</v>
      </c>
      <c r="I24" s="72" t="e">
        <f t="shared" si="1"/>
        <v>#DIV/0!</v>
      </c>
    </row>
    <row r="25" spans="1:9" s="8" customFormat="1" ht="48" customHeight="1">
      <c r="A25" s="50">
        <v>910</v>
      </c>
      <c r="B25" s="51" t="s">
        <v>90</v>
      </c>
      <c r="C25" s="29" t="s">
        <v>89</v>
      </c>
      <c r="D25" s="71">
        <f>D26+D27</f>
        <v>57046.1</v>
      </c>
      <c r="E25" s="71">
        <f>E26+E27</f>
        <v>27446.75</v>
      </c>
      <c r="F25" s="71">
        <f>F26+F27</f>
        <v>27137.041</v>
      </c>
      <c r="G25" s="71">
        <f t="shared" si="2"/>
        <v>98.87160046271417</v>
      </c>
      <c r="H25" s="71">
        <f>F25/D25*100</f>
        <v>47.570370279475725</v>
      </c>
      <c r="I25" s="92">
        <f t="shared" si="1"/>
        <v>3.87160046271417</v>
      </c>
    </row>
    <row r="26" spans="1:9" s="8" customFormat="1" ht="18" customHeight="1">
      <c r="A26" s="197"/>
      <c r="B26" s="198"/>
      <c r="C26" s="46" t="s">
        <v>36</v>
      </c>
      <c r="D26" s="86">
        <v>57046.1</v>
      </c>
      <c r="E26" s="86">
        <v>27446.75</v>
      </c>
      <c r="F26" s="86">
        <v>27137.041</v>
      </c>
      <c r="G26" s="86">
        <f t="shared" si="2"/>
        <v>98.87160046271417</v>
      </c>
      <c r="H26" s="86">
        <f t="shared" si="0"/>
        <v>47.570370279475725</v>
      </c>
      <c r="I26" s="72">
        <f t="shared" si="1"/>
        <v>3.87160046271417</v>
      </c>
    </row>
    <row r="27" spans="1:9" s="8" customFormat="1" ht="27" customHeight="1" hidden="1">
      <c r="A27" s="199"/>
      <c r="B27" s="200"/>
      <c r="C27" s="49" t="s">
        <v>71</v>
      </c>
      <c r="D27" s="91">
        <v>0</v>
      </c>
      <c r="E27" s="91">
        <v>0</v>
      </c>
      <c r="F27" s="91">
        <v>0</v>
      </c>
      <c r="G27" s="86" t="e">
        <f t="shared" si="2"/>
        <v>#DIV/0!</v>
      </c>
      <c r="H27" s="86" t="e">
        <f>F27/D27*100</f>
        <v>#DIV/0!</v>
      </c>
      <c r="I27" s="72" t="e">
        <f>G27-95</f>
        <v>#DIV/0!</v>
      </c>
    </row>
    <row r="28" spans="1:9" s="2" customFormat="1" ht="44.25" customHeight="1">
      <c r="A28" s="52" t="s">
        <v>1</v>
      </c>
      <c r="B28" s="53" t="s">
        <v>115</v>
      </c>
      <c r="C28" s="29" t="s">
        <v>38</v>
      </c>
      <c r="D28" s="71">
        <f>D29+D30+D31</f>
        <v>975560.6159999999</v>
      </c>
      <c r="E28" s="71">
        <f>E29+E30+E31</f>
        <v>225525.874</v>
      </c>
      <c r="F28" s="71">
        <f>F29+F30+F31</f>
        <v>139498.864</v>
      </c>
      <c r="G28" s="71">
        <f t="shared" si="2"/>
        <v>61.854926676838865</v>
      </c>
      <c r="H28" s="71">
        <f t="shared" si="0"/>
        <v>14.299353798431733</v>
      </c>
      <c r="I28" s="92">
        <f t="shared" si="1"/>
        <v>-33.145073323161135</v>
      </c>
    </row>
    <row r="29" spans="1:9" s="7" customFormat="1" ht="17.25" customHeight="1">
      <c r="A29" s="162"/>
      <c r="B29" s="163"/>
      <c r="C29" s="49" t="s">
        <v>35</v>
      </c>
      <c r="D29" s="86">
        <v>497816.673</v>
      </c>
      <c r="E29" s="86">
        <v>206932.859</v>
      </c>
      <c r="F29" s="86">
        <v>124999.48</v>
      </c>
      <c r="G29" s="86">
        <f t="shared" si="2"/>
        <v>60.40581500881888</v>
      </c>
      <c r="H29" s="86">
        <f t="shared" si="0"/>
        <v>25.10954067623203</v>
      </c>
      <c r="I29" s="72">
        <f t="shared" si="1"/>
        <v>-34.59418499118112</v>
      </c>
    </row>
    <row r="30" spans="1:9" s="28" customFormat="1" ht="17.25" customHeight="1">
      <c r="A30" s="164"/>
      <c r="B30" s="165"/>
      <c r="C30" s="49" t="s">
        <v>36</v>
      </c>
      <c r="D30" s="86">
        <v>28369.3</v>
      </c>
      <c r="E30" s="86">
        <v>18593.015</v>
      </c>
      <c r="F30" s="86">
        <v>14499.384</v>
      </c>
      <c r="G30" s="86">
        <f t="shared" si="2"/>
        <v>77.9829629567878</v>
      </c>
      <c r="H30" s="86">
        <f t="shared" si="0"/>
        <v>51.109417574631735</v>
      </c>
      <c r="I30" s="72">
        <f t="shared" si="1"/>
        <v>-17.0170370432122</v>
      </c>
    </row>
    <row r="31" spans="1:9" s="76" customFormat="1" ht="26.25" customHeight="1">
      <c r="A31" s="164"/>
      <c r="B31" s="165"/>
      <c r="C31" s="49" t="s">
        <v>71</v>
      </c>
      <c r="D31" s="86">
        <v>449374.643</v>
      </c>
      <c r="E31" s="86">
        <v>0</v>
      </c>
      <c r="F31" s="86">
        <v>0</v>
      </c>
      <c r="G31" s="86"/>
      <c r="H31" s="86">
        <f t="shared" si="0"/>
        <v>0</v>
      </c>
      <c r="I31" s="72">
        <f>G31-95</f>
        <v>-95</v>
      </c>
    </row>
    <row r="32" spans="1:9" s="76" customFormat="1" ht="21.75" customHeight="1" hidden="1">
      <c r="A32" s="166"/>
      <c r="B32" s="167"/>
      <c r="C32" s="79" t="s">
        <v>96</v>
      </c>
      <c r="D32" s="143"/>
      <c r="E32" s="143"/>
      <c r="F32" s="144"/>
      <c r="G32" s="86" t="e">
        <f t="shared" si="2"/>
        <v>#DIV/0!</v>
      </c>
      <c r="H32" s="102" t="e">
        <f t="shared" si="0"/>
        <v>#DIV/0!</v>
      </c>
      <c r="I32" s="103" t="e">
        <f t="shared" si="1"/>
        <v>#DIV/0!</v>
      </c>
    </row>
    <row r="33" spans="1:9" s="2" customFormat="1" ht="48" customHeight="1">
      <c r="A33" s="100">
        <v>924</v>
      </c>
      <c r="B33" s="101" t="s">
        <v>85</v>
      </c>
      <c r="C33" s="29" t="s">
        <v>84</v>
      </c>
      <c r="D33" s="71">
        <f>D34+D35</f>
        <v>2288014.415</v>
      </c>
      <c r="E33" s="71">
        <f>E34+E35</f>
        <v>1238438.179</v>
      </c>
      <c r="F33" s="71">
        <f>F34+F35</f>
        <v>1229895.562</v>
      </c>
      <c r="G33" s="71">
        <f t="shared" si="2"/>
        <v>99.3102104614622</v>
      </c>
      <c r="H33" s="71">
        <f t="shared" si="0"/>
        <v>53.75383799756348</v>
      </c>
      <c r="I33" s="92">
        <f t="shared" si="1"/>
        <v>4.310210461462205</v>
      </c>
    </row>
    <row r="34" spans="1:9" s="2" customFormat="1" ht="16.5" customHeight="1">
      <c r="A34" s="196"/>
      <c r="B34" s="196"/>
      <c r="C34" s="49" t="s">
        <v>35</v>
      </c>
      <c r="D34" s="86">
        <v>2155337.947</v>
      </c>
      <c r="E34" s="86">
        <v>1195109.551</v>
      </c>
      <c r="F34" s="86">
        <v>1186648.52</v>
      </c>
      <c r="G34" s="86">
        <f t="shared" si="2"/>
        <v>99.29202883594058</v>
      </c>
      <c r="H34" s="86">
        <f t="shared" si="0"/>
        <v>55.05626259917559</v>
      </c>
      <c r="I34" s="72">
        <f t="shared" si="1"/>
        <v>4.2920288359405845</v>
      </c>
    </row>
    <row r="35" spans="1:9" s="2" customFormat="1" ht="27.75" customHeight="1">
      <c r="A35" s="196"/>
      <c r="B35" s="196"/>
      <c r="C35" s="54" t="s">
        <v>71</v>
      </c>
      <c r="D35" s="86">
        <v>132676.468</v>
      </c>
      <c r="E35" s="86">
        <v>43328.628</v>
      </c>
      <c r="F35" s="86">
        <v>43247.042</v>
      </c>
      <c r="G35" s="149">
        <f t="shared" si="2"/>
        <v>99.81170416935427</v>
      </c>
      <c r="H35" s="86">
        <f t="shared" si="0"/>
        <v>32.59586470149326</v>
      </c>
      <c r="I35" s="160">
        <f t="shared" si="1"/>
        <v>4.811704169354272</v>
      </c>
    </row>
    <row r="36" spans="1:9" s="2" customFormat="1" ht="21.75" customHeight="1" hidden="1">
      <c r="A36" s="125"/>
      <c r="B36" s="126"/>
      <c r="C36" s="81" t="s">
        <v>96</v>
      </c>
      <c r="D36" s="143">
        <v>0</v>
      </c>
      <c r="E36" s="143">
        <v>0</v>
      </c>
      <c r="F36" s="144">
        <v>0</v>
      </c>
      <c r="G36" s="89" t="e">
        <f>F36/E36*100</f>
        <v>#DIV/0!</v>
      </c>
      <c r="H36" s="89" t="e">
        <f>F36/D36*100</f>
        <v>#DIV/0!</v>
      </c>
      <c r="I36" s="80" t="e">
        <f>G36-95</f>
        <v>#DIV/0!</v>
      </c>
    </row>
    <row r="37" spans="1:9" s="2" customFormat="1" ht="30" customHeight="1">
      <c r="A37" s="84" t="s">
        <v>2</v>
      </c>
      <c r="B37" s="85" t="s">
        <v>75</v>
      </c>
      <c r="C37" s="29" t="s">
        <v>39</v>
      </c>
      <c r="D37" s="71">
        <f>D38+D39+D40</f>
        <v>18349011.627</v>
      </c>
      <c r="E37" s="71">
        <f>E38+E39+E40</f>
        <v>10582646.860000001</v>
      </c>
      <c r="F37" s="71">
        <f>F38+F39+F40</f>
        <v>10582572.643000001</v>
      </c>
      <c r="G37" s="71">
        <f t="shared" si="2"/>
        <v>99.99929869151846</v>
      </c>
      <c r="H37" s="71">
        <f t="shared" si="0"/>
        <v>57.67380204516343</v>
      </c>
      <c r="I37" s="92">
        <f t="shared" si="1"/>
        <v>4.999298691518462</v>
      </c>
    </row>
    <row r="38" spans="1:9" s="7" customFormat="1" ht="16.5" customHeight="1">
      <c r="A38" s="162"/>
      <c r="B38" s="163"/>
      <c r="C38" s="46" t="s">
        <v>35</v>
      </c>
      <c r="D38" s="86">
        <v>4889730.275</v>
      </c>
      <c r="E38" s="86">
        <v>2595582.222</v>
      </c>
      <c r="F38" s="86">
        <v>2595508.356</v>
      </c>
      <c r="G38" s="86">
        <f>F38/E38*100</f>
        <v>99.99715416451177</v>
      </c>
      <c r="H38" s="86">
        <f t="shared" si="0"/>
        <v>53.08080834785923</v>
      </c>
      <c r="I38" s="72">
        <f t="shared" si="1"/>
        <v>4.99715416451177</v>
      </c>
    </row>
    <row r="39" spans="1:9" s="2" customFormat="1" ht="18.75" customHeight="1">
      <c r="A39" s="164"/>
      <c r="B39" s="165"/>
      <c r="C39" s="46" t="s">
        <v>36</v>
      </c>
      <c r="D39" s="86">
        <v>12067539.7</v>
      </c>
      <c r="E39" s="86">
        <v>7167054.694</v>
      </c>
      <c r="F39" s="86">
        <v>7167054.343</v>
      </c>
      <c r="G39" s="86">
        <f t="shared" si="2"/>
        <v>99.99999510259074</v>
      </c>
      <c r="H39" s="86">
        <f t="shared" si="0"/>
        <v>59.391180979499914</v>
      </c>
      <c r="I39" s="72">
        <f t="shared" si="1"/>
        <v>4.999995102590745</v>
      </c>
    </row>
    <row r="40" spans="1:9" s="2" customFormat="1" ht="27" customHeight="1">
      <c r="A40" s="164"/>
      <c r="B40" s="165"/>
      <c r="C40" s="46" t="s">
        <v>71</v>
      </c>
      <c r="D40" s="86">
        <v>1391741.652</v>
      </c>
      <c r="E40" s="86">
        <v>820009.944</v>
      </c>
      <c r="F40" s="86">
        <v>820009.944</v>
      </c>
      <c r="G40" s="86">
        <f t="shared" si="2"/>
        <v>100</v>
      </c>
      <c r="H40" s="86">
        <f t="shared" si="0"/>
        <v>58.91969553556194</v>
      </c>
      <c r="I40" s="72">
        <f t="shared" si="1"/>
        <v>5</v>
      </c>
    </row>
    <row r="41" spans="1:9" s="2" customFormat="1" ht="21.75" customHeight="1">
      <c r="A41" s="166"/>
      <c r="B41" s="167"/>
      <c r="C41" s="79" t="s">
        <v>96</v>
      </c>
      <c r="D41" s="89">
        <v>112800.675</v>
      </c>
      <c r="E41" s="89">
        <v>0</v>
      </c>
      <c r="F41" s="89">
        <v>0</v>
      </c>
      <c r="G41" s="89"/>
      <c r="H41" s="89">
        <f t="shared" si="0"/>
        <v>0</v>
      </c>
      <c r="I41" s="80">
        <f t="shared" si="1"/>
        <v>-95</v>
      </c>
    </row>
    <row r="42" spans="1:9" s="2" customFormat="1" ht="30" customHeight="1">
      <c r="A42" s="45" t="s">
        <v>3</v>
      </c>
      <c r="B42" s="29" t="s">
        <v>4</v>
      </c>
      <c r="C42" s="29" t="s">
        <v>40</v>
      </c>
      <c r="D42" s="71">
        <f>D43+D44+D45</f>
        <v>653282.382</v>
      </c>
      <c r="E42" s="71">
        <f>E43+E44+E45</f>
        <v>315924.95900000003</v>
      </c>
      <c r="F42" s="71">
        <f>F43+F44+F45</f>
        <v>310316.697</v>
      </c>
      <c r="G42" s="71">
        <f t="shared" si="2"/>
        <v>98.22481198771001</v>
      </c>
      <c r="H42" s="71">
        <f t="shared" si="0"/>
        <v>47.50115808266202</v>
      </c>
      <c r="I42" s="92">
        <f t="shared" si="1"/>
        <v>3.2248119877100123</v>
      </c>
    </row>
    <row r="43" spans="1:9" s="7" customFormat="1" ht="16.5" customHeight="1">
      <c r="A43" s="162"/>
      <c r="B43" s="163"/>
      <c r="C43" s="55" t="s">
        <v>35</v>
      </c>
      <c r="D43" s="86">
        <v>494783.697</v>
      </c>
      <c r="E43" s="86">
        <v>230120.826</v>
      </c>
      <c r="F43" s="86">
        <v>224790.603</v>
      </c>
      <c r="G43" s="86">
        <f t="shared" si="2"/>
        <v>97.6837285470199</v>
      </c>
      <c r="H43" s="86">
        <f t="shared" si="0"/>
        <v>45.43209575476372</v>
      </c>
      <c r="I43" s="72">
        <f t="shared" si="1"/>
        <v>2.6837285470198964</v>
      </c>
    </row>
    <row r="44" spans="1:9" s="2" customFormat="1" ht="16.5" customHeight="1">
      <c r="A44" s="164"/>
      <c r="B44" s="165"/>
      <c r="C44" s="46" t="s">
        <v>36</v>
      </c>
      <c r="D44" s="86">
        <v>3516.3</v>
      </c>
      <c r="E44" s="86">
        <v>2019.396</v>
      </c>
      <c r="F44" s="86">
        <v>1741.357</v>
      </c>
      <c r="G44" s="86">
        <f t="shared" si="2"/>
        <v>86.231576174262</v>
      </c>
      <c r="H44" s="86">
        <f t="shared" si="0"/>
        <v>49.52242413900975</v>
      </c>
      <c r="I44" s="72">
        <f t="shared" si="1"/>
        <v>-8.768423825737997</v>
      </c>
    </row>
    <row r="45" spans="1:9" s="27" customFormat="1" ht="27" customHeight="1">
      <c r="A45" s="166"/>
      <c r="B45" s="167"/>
      <c r="C45" s="49" t="s">
        <v>71</v>
      </c>
      <c r="D45" s="86">
        <v>154982.385</v>
      </c>
      <c r="E45" s="86">
        <v>83784.737</v>
      </c>
      <c r="F45" s="86">
        <v>83784.737</v>
      </c>
      <c r="G45" s="86">
        <f t="shared" si="2"/>
        <v>100</v>
      </c>
      <c r="H45" s="86">
        <f t="shared" si="0"/>
        <v>54.06081278204616</v>
      </c>
      <c r="I45" s="72">
        <f t="shared" si="1"/>
        <v>5</v>
      </c>
    </row>
    <row r="46" spans="1:10" s="2" customFormat="1" ht="30" customHeight="1">
      <c r="A46" s="45" t="s">
        <v>5</v>
      </c>
      <c r="B46" s="29" t="s">
        <v>6</v>
      </c>
      <c r="C46" s="29" t="s">
        <v>41</v>
      </c>
      <c r="D46" s="71">
        <f>D47+D48+D49</f>
        <v>923479.2289999999</v>
      </c>
      <c r="E46" s="71">
        <f>E47+E48+E49</f>
        <v>377988.70300000004</v>
      </c>
      <c r="F46" s="71">
        <f>F47+F48+F49</f>
        <v>374643.009</v>
      </c>
      <c r="G46" s="150">
        <f>F46/E46*100</f>
        <v>99.11486931396465</v>
      </c>
      <c r="H46" s="71">
        <f t="shared" si="0"/>
        <v>40.56864488502752</v>
      </c>
      <c r="I46" s="158">
        <f>G46-95</f>
        <v>4.114869313964647</v>
      </c>
      <c r="J46" s="58"/>
    </row>
    <row r="47" spans="1:9" s="7" customFormat="1" ht="16.5" customHeight="1">
      <c r="A47" s="162"/>
      <c r="B47" s="163"/>
      <c r="C47" s="46" t="s">
        <v>35</v>
      </c>
      <c r="D47" s="86">
        <v>635540.489</v>
      </c>
      <c r="E47" s="86">
        <v>342994.59</v>
      </c>
      <c r="F47" s="86">
        <v>341421.833</v>
      </c>
      <c r="G47" s="86">
        <f>F47/E47*100</f>
        <v>99.54146303007285</v>
      </c>
      <c r="H47" s="86">
        <f t="shared" si="0"/>
        <v>53.72149200709697</v>
      </c>
      <c r="I47" s="72">
        <f t="shared" si="1"/>
        <v>4.541463030072848</v>
      </c>
    </row>
    <row r="48" spans="1:9" s="2" customFormat="1" ht="16.5" customHeight="1">
      <c r="A48" s="164"/>
      <c r="B48" s="165"/>
      <c r="C48" s="46" t="s">
        <v>36</v>
      </c>
      <c r="D48" s="86">
        <v>10164.5</v>
      </c>
      <c r="E48" s="86">
        <v>5612.759</v>
      </c>
      <c r="F48" s="86">
        <v>5593.373</v>
      </c>
      <c r="G48" s="149">
        <f t="shared" si="2"/>
        <v>99.65460836640233</v>
      </c>
      <c r="H48" s="86">
        <f t="shared" si="0"/>
        <v>55.02851099414629</v>
      </c>
      <c r="I48" s="160">
        <f t="shared" si="1"/>
        <v>4.654608366402329</v>
      </c>
    </row>
    <row r="49" spans="1:9" s="27" customFormat="1" ht="27" customHeight="1">
      <c r="A49" s="166"/>
      <c r="B49" s="167"/>
      <c r="C49" s="49" t="s">
        <v>71</v>
      </c>
      <c r="D49" s="86">
        <v>277774.24</v>
      </c>
      <c r="E49" s="86">
        <v>29381.354</v>
      </c>
      <c r="F49" s="86">
        <v>27627.803</v>
      </c>
      <c r="G49" s="86">
        <f t="shared" si="2"/>
        <v>94.0317556501991</v>
      </c>
      <c r="H49" s="86">
        <f t="shared" si="0"/>
        <v>9.946135753984962</v>
      </c>
      <c r="I49" s="72">
        <f t="shared" si="1"/>
        <v>-0.9682443498008979</v>
      </c>
    </row>
    <row r="50" spans="1:9" s="2" customFormat="1" ht="30" customHeight="1">
      <c r="A50" s="45" t="s">
        <v>7</v>
      </c>
      <c r="B50" s="29" t="s">
        <v>8</v>
      </c>
      <c r="C50" s="29" t="s">
        <v>42</v>
      </c>
      <c r="D50" s="71">
        <f>D51+D52+D53</f>
        <v>774510.9340000001</v>
      </c>
      <c r="E50" s="71">
        <f>E51+E52+E53</f>
        <v>404826.17900000006</v>
      </c>
      <c r="F50" s="71">
        <f>F51+F52+F53</f>
        <v>312297.73000000004</v>
      </c>
      <c r="G50" s="71">
        <f>F50/E50*100</f>
        <v>77.14365972364648</v>
      </c>
      <c r="H50" s="71">
        <f t="shared" si="0"/>
        <v>40.32192655914139</v>
      </c>
      <c r="I50" s="92">
        <f>G50-95</f>
        <v>-17.85634027635352</v>
      </c>
    </row>
    <row r="51" spans="1:9" s="7" customFormat="1" ht="16.5" customHeight="1">
      <c r="A51" s="162"/>
      <c r="B51" s="163"/>
      <c r="C51" s="46" t="s">
        <v>35</v>
      </c>
      <c r="D51" s="86">
        <v>630979.042</v>
      </c>
      <c r="E51" s="86">
        <v>350838.216</v>
      </c>
      <c r="F51" s="86">
        <v>268923.856</v>
      </c>
      <c r="G51" s="86">
        <f>F51/E51*100</f>
        <v>76.65181378074276</v>
      </c>
      <c r="H51" s="86">
        <f t="shared" si="0"/>
        <v>42.6200932359969</v>
      </c>
      <c r="I51" s="72">
        <f t="shared" si="1"/>
        <v>-18.348186219257244</v>
      </c>
    </row>
    <row r="52" spans="1:9" s="2" customFormat="1" ht="16.5" customHeight="1">
      <c r="A52" s="164"/>
      <c r="B52" s="165"/>
      <c r="C52" s="46" t="s">
        <v>36</v>
      </c>
      <c r="D52" s="86">
        <v>9641.8</v>
      </c>
      <c r="E52" s="86">
        <v>4989.775</v>
      </c>
      <c r="F52" s="86">
        <v>4594.678</v>
      </c>
      <c r="G52" s="86">
        <f t="shared" si="2"/>
        <v>92.0818674188716</v>
      </c>
      <c r="H52" s="86">
        <f t="shared" si="0"/>
        <v>47.653736854114385</v>
      </c>
      <c r="I52" s="72">
        <f t="shared" si="1"/>
        <v>-2.918132581128404</v>
      </c>
    </row>
    <row r="53" spans="1:9" s="27" customFormat="1" ht="27.75" customHeight="1">
      <c r="A53" s="166"/>
      <c r="B53" s="167"/>
      <c r="C53" s="49" t="s">
        <v>71</v>
      </c>
      <c r="D53" s="86">
        <v>133890.092</v>
      </c>
      <c r="E53" s="86">
        <v>48998.188</v>
      </c>
      <c r="F53" s="86">
        <v>38779.196</v>
      </c>
      <c r="G53" s="149">
        <f t="shared" si="2"/>
        <v>79.14414304463668</v>
      </c>
      <c r="H53" s="86">
        <f t="shared" si="0"/>
        <v>28.96345459229351</v>
      </c>
      <c r="I53" s="160">
        <f t="shared" si="1"/>
        <v>-15.855856955363322</v>
      </c>
    </row>
    <row r="54" spans="1:10" s="2" customFormat="1" ht="30" customHeight="1">
      <c r="A54" s="45" t="s">
        <v>9</v>
      </c>
      <c r="B54" s="29" t="s">
        <v>10</v>
      </c>
      <c r="C54" s="29" t="s">
        <v>46</v>
      </c>
      <c r="D54" s="71">
        <f>D55+D56+D57</f>
        <v>729694.9720000001</v>
      </c>
      <c r="E54" s="71">
        <f>E55+E56+E57</f>
        <v>424410.397</v>
      </c>
      <c r="F54" s="71">
        <f>F55+F56+F57</f>
        <v>420893.272</v>
      </c>
      <c r="G54" s="71">
        <f>F54/E54*100</f>
        <v>99.17129150820497</v>
      </c>
      <c r="H54" s="71">
        <f t="shared" si="0"/>
        <v>57.6807142916698</v>
      </c>
      <c r="I54" s="92">
        <f t="shared" si="1"/>
        <v>4.171291508204973</v>
      </c>
      <c r="J54" s="58"/>
    </row>
    <row r="55" spans="1:9" s="7" customFormat="1" ht="16.5" customHeight="1">
      <c r="A55" s="162"/>
      <c r="B55" s="163"/>
      <c r="C55" s="46" t="s">
        <v>35</v>
      </c>
      <c r="D55" s="86">
        <v>486539.761</v>
      </c>
      <c r="E55" s="86">
        <v>261082.428</v>
      </c>
      <c r="F55" s="86">
        <v>258065.703</v>
      </c>
      <c r="G55" s="86">
        <f t="shared" si="2"/>
        <v>98.84453158218676</v>
      </c>
      <c r="H55" s="86">
        <f t="shared" si="0"/>
        <v>53.0410304945252</v>
      </c>
      <c r="I55" s="72">
        <f t="shared" si="1"/>
        <v>3.844531582186761</v>
      </c>
    </row>
    <row r="56" spans="1:9" s="2" customFormat="1" ht="16.5" customHeight="1">
      <c r="A56" s="164"/>
      <c r="B56" s="165"/>
      <c r="C56" s="46" t="s">
        <v>36</v>
      </c>
      <c r="D56" s="86">
        <v>8434.4</v>
      </c>
      <c r="E56" s="86">
        <v>4193.675</v>
      </c>
      <c r="F56" s="86">
        <v>3693.276</v>
      </c>
      <c r="G56" s="86">
        <f t="shared" si="2"/>
        <v>88.06776872313662</v>
      </c>
      <c r="H56" s="86">
        <f t="shared" si="0"/>
        <v>43.78824812671915</v>
      </c>
      <c r="I56" s="72">
        <f t="shared" si="1"/>
        <v>-6.9322312768633765</v>
      </c>
    </row>
    <row r="57" spans="1:9" s="27" customFormat="1" ht="27.75" customHeight="1">
      <c r="A57" s="166"/>
      <c r="B57" s="167"/>
      <c r="C57" s="49" t="s">
        <v>71</v>
      </c>
      <c r="D57" s="86">
        <v>234720.811</v>
      </c>
      <c r="E57" s="86">
        <v>159134.294</v>
      </c>
      <c r="F57" s="86">
        <v>159134.293</v>
      </c>
      <c r="G57" s="86">
        <f t="shared" si="2"/>
        <v>99.99999937159994</v>
      </c>
      <c r="H57" s="86">
        <f t="shared" si="0"/>
        <v>67.79726617423796</v>
      </c>
      <c r="I57" s="72">
        <f t="shared" si="1"/>
        <v>4.999999371599941</v>
      </c>
    </row>
    <row r="58" spans="1:10" s="2" customFormat="1" ht="30" customHeight="1">
      <c r="A58" s="45" t="s">
        <v>11</v>
      </c>
      <c r="B58" s="29" t="s">
        <v>12</v>
      </c>
      <c r="C58" s="29" t="s">
        <v>45</v>
      </c>
      <c r="D58" s="71">
        <f>D59+D60+D61</f>
        <v>726641.641</v>
      </c>
      <c r="E58" s="71">
        <f>E59+E60+E61</f>
        <v>456225.61</v>
      </c>
      <c r="F58" s="71">
        <f>F59+F60+F61</f>
        <v>407232.468</v>
      </c>
      <c r="G58" s="71">
        <f t="shared" si="2"/>
        <v>89.26120302628343</v>
      </c>
      <c r="H58" s="71">
        <f t="shared" si="0"/>
        <v>56.04309538874885</v>
      </c>
      <c r="I58" s="92">
        <f t="shared" si="1"/>
        <v>-5.738796973716575</v>
      </c>
      <c r="J58" s="58"/>
    </row>
    <row r="59" spans="1:9" s="7" customFormat="1" ht="16.5" customHeight="1">
      <c r="A59" s="162"/>
      <c r="B59" s="163"/>
      <c r="C59" s="46" t="s">
        <v>35</v>
      </c>
      <c r="D59" s="86">
        <v>537855.08</v>
      </c>
      <c r="E59" s="86">
        <v>345934</v>
      </c>
      <c r="F59" s="86">
        <v>298001.43</v>
      </c>
      <c r="G59" s="86">
        <f>F59/E59*100</f>
        <v>86.14401301982458</v>
      </c>
      <c r="H59" s="86">
        <f t="shared" si="0"/>
        <v>55.40552484881244</v>
      </c>
      <c r="I59" s="72">
        <f t="shared" si="1"/>
        <v>-8.855986980175416</v>
      </c>
    </row>
    <row r="60" spans="1:9" s="2" customFormat="1" ht="16.5" customHeight="1">
      <c r="A60" s="164"/>
      <c r="B60" s="165"/>
      <c r="C60" s="46" t="s">
        <v>36</v>
      </c>
      <c r="D60" s="86">
        <v>8366.1</v>
      </c>
      <c r="E60" s="86">
        <v>4865.642</v>
      </c>
      <c r="F60" s="86">
        <v>4048.148</v>
      </c>
      <c r="G60" s="86">
        <f t="shared" si="2"/>
        <v>83.19864059049145</v>
      </c>
      <c r="H60" s="86">
        <f t="shared" si="0"/>
        <v>48.38751628596359</v>
      </c>
      <c r="I60" s="72">
        <f t="shared" si="1"/>
        <v>-11.80135940950855</v>
      </c>
    </row>
    <row r="61" spans="1:9" s="27" customFormat="1" ht="27" customHeight="1">
      <c r="A61" s="166"/>
      <c r="B61" s="167"/>
      <c r="C61" s="49" t="s">
        <v>71</v>
      </c>
      <c r="D61" s="86">
        <v>180420.461</v>
      </c>
      <c r="E61" s="86">
        <v>105425.968</v>
      </c>
      <c r="F61" s="86">
        <v>105182.89</v>
      </c>
      <c r="G61" s="149">
        <f t="shared" si="2"/>
        <v>99.76943251780244</v>
      </c>
      <c r="H61" s="86">
        <f t="shared" si="0"/>
        <v>58.298759141292734</v>
      </c>
      <c r="I61" s="160">
        <f t="shared" si="1"/>
        <v>4.769432517802443</v>
      </c>
    </row>
    <row r="62" spans="1:10" s="2" customFormat="1" ht="30" customHeight="1">
      <c r="A62" s="45" t="s">
        <v>13</v>
      </c>
      <c r="B62" s="29" t="s">
        <v>14</v>
      </c>
      <c r="C62" s="29" t="s">
        <v>44</v>
      </c>
      <c r="D62" s="71">
        <f>D63+D64+D65</f>
        <v>555056</v>
      </c>
      <c r="E62" s="71">
        <f>E63+E64+E65</f>
        <v>325346.66099999996</v>
      </c>
      <c r="F62" s="71">
        <f>F63+F64+F65</f>
        <v>313362.811</v>
      </c>
      <c r="G62" s="71">
        <f t="shared" si="2"/>
        <v>96.3165904444306</v>
      </c>
      <c r="H62" s="71">
        <f t="shared" si="0"/>
        <v>56.45607127929434</v>
      </c>
      <c r="I62" s="92">
        <f t="shared" si="1"/>
        <v>1.3165904444306022</v>
      </c>
      <c r="J62" s="58"/>
    </row>
    <row r="63" spans="1:9" s="7" customFormat="1" ht="16.5" customHeight="1">
      <c r="A63" s="162"/>
      <c r="B63" s="163"/>
      <c r="C63" s="46" t="s">
        <v>35</v>
      </c>
      <c r="D63" s="86">
        <v>418925.161</v>
      </c>
      <c r="E63" s="86">
        <v>232173.149</v>
      </c>
      <c r="F63" s="86">
        <v>222105.246</v>
      </c>
      <c r="G63" s="86">
        <f>F63/E63*100</f>
        <v>95.66362301439088</v>
      </c>
      <c r="H63" s="86">
        <f t="shared" si="0"/>
        <v>53.01788163542652</v>
      </c>
      <c r="I63" s="72">
        <f t="shared" si="1"/>
        <v>0.663623014390879</v>
      </c>
    </row>
    <row r="64" spans="1:9" s="2" customFormat="1" ht="16.5" customHeight="1">
      <c r="A64" s="164"/>
      <c r="B64" s="165"/>
      <c r="C64" s="46" t="s">
        <v>36</v>
      </c>
      <c r="D64" s="86">
        <v>7577.1</v>
      </c>
      <c r="E64" s="86">
        <v>4340.841</v>
      </c>
      <c r="F64" s="86">
        <v>3861.892</v>
      </c>
      <c r="G64" s="86">
        <f t="shared" si="2"/>
        <v>88.96644682447479</v>
      </c>
      <c r="H64" s="86">
        <f t="shared" si="0"/>
        <v>50.96794288052157</v>
      </c>
      <c r="I64" s="72">
        <f t="shared" si="1"/>
        <v>-6.033553175525213</v>
      </c>
    </row>
    <row r="65" spans="1:9" s="27" customFormat="1" ht="27" customHeight="1">
      <c r="A65" s="166"/>
      <c r="B65" s="167"/>
      <c r="C65" s="49" t="s">
        <v>71</v>
      </c>
      <c r="D65" s="86">
        <v>128553.739</v>
      </c>
      <c r="E65" s="86">
        <v>88832.671</v>
      </c>
      <c r="F65" s="86">
        <v>87395.673</v>
      </c>
      <c r="G65" s="86">
        <f t="shared" si="2"/>
        <v>98.3823541678714</v>
      </c>
      <c r="H65" s="86">
        <f t="shared" si="0"/>
        <v>67.98376591753585</v>
      </c>
      <c r="I65" s="72">
        <f t="shared" si="1"/>
        <v>3.382354167871398</v>
      </c>
    </row>
    <row r="66" spans="1:10" s="2" customFormat="1" ht="37.5" customHeight="1">
      <c r="A66" s="45" t="s">
        <v>15</v>
      </c>
      <c r="B66" s="29" t="s">
        <v>16</v>
      </c>
      <c r="C66" s="29" t="s">
        <v>68</v>
      </c>
      <c r="D66" s="71">
        <f>D67+D68+D69</f>
        <v>482563.902</v>
      </c>
      <c r="E66" s="71">
        <f>E67+E68+E69</f>
        <v>284638.54</v>
      </c>
      <c r="F66" s="71">
        <f>F67+F68+F69</f>
        <v>272068.33999999997</v>
      </c>
      <c r="G66" s="150">
        <f t="shared" si="2"/>
        <v>95.58380253074652</v>
      </c>
      <c r="H66" s="71">
        <f t="shared" si="0"/>
        <v>56.37975382584667</v>
      </c>
      <c r="I66" s="158">
        <f t="shared" si="1"/>
        <v>0.5838025307465244</v>
      </c>
      <c r="J66" s="58"/>
    </row>
    <row r="67" spans="1:9" s="7" customFormat="1" ht="16.5" customHeight="1">
      <c r="A67" s="162"/>
      <c r="B67" s="163"/>
      <c r="C67" s="46" t="s">
        <v>35</v>
      </c>
      <c r="D67" s="86">
        <v>420982.034</v>
      </c>
      <c r="E67" s="86">
        <v>240538.819</v>
      </c>
      <c r="F67" s="86">
        <v>239991.87</v>
      </c>
      <c r="G67" s="149">
        <f t="shared" si="2"/>
        <v>99.77261508047897</v>
      </c>
      <c r="H67" s="86">
        <f t="shared" si="0"/>
        <v>57.00762755115578</v>
      </c>
      <c r="I67" s="160">
        <f t="shared" si="1"/>
        <v>4.772615080478971</v>
      </c>
    </row>
    <row r="68" spans="1:9" s="2" customFormat="1" ht="16.5" customHeight="1">
      <c r="A68" s="164"/>
      <c r="B68" s="165"/>
      <c r="C68" s="46" t="s">
        <v>36</v>
      </c>
      <c r="D68" s="86">
        <v>6688.3</v>
      </c>
      <c r="E68" s="86">
        <v>3748.551</v>
      </c>
      <c r="F68" s="86">
        <v>3533.561</v>
      </c>
      <c r="G68" s="86">
        <f t="shared" si="2"/>
        <v>94.26471722006717</v>
      </c>
      <c r="H68" s="86">
        <f t="shared" si="0"/>
        <v>52.83197524034509</v>
      </c>
      <c r="I68" s="72">
        <f t="shared" si="1"/>
        <v>-0.735282779932831</v>
      </c>
    </row>
    <row r="69" spans="1:9" s="2" customFormat="1" ht="27.75" customHeight="1">
      <c r="A69" s="166"/>
      <c r="B69" s="167"/>
      <c r="C69" s="49" t="s">
        <v>71</v>
      </c>
      <c r="D69" s="86">
        <v>54893.568</v>
      </c>
      <c r="E69" s="86">
        <v>40351.17</v>
      </c>
      <c r="F69" s="86">
        <v>28542.909</v>
      </c>
      <c r="G69" s="86">
        <f t="shared" si="2"/>
        <v>70.73626117904388</v>
      </c>
      <c r="H69" s="86">
        <f t="shared" si="0"/>
        <v>51.99681864367061</v>
      </c>
      <c r="I69" s="72">
        <f t="shared" si="1"/>
        <v>-24.26373882095612</v>
      </c>
    </row>
    <row r="70" spans="1:9" s="2" customFormat="1" ht="30" customHeight="1">
      <c r="A70" s="45" t="s">
        <v>17</v>
      </c>
      <c r="B70" s="29" t="s">
        <v>18</v>
      </c>
      <c r="C70" s="29" t="s">
        <v>43</v>
      </c>
      <c r="D70" s="71">
        <f>D71+D72+D73</f>
        <v>105118.392</v>
      </c>
      <c r="E70" s="71">
        <f>E71+E72+E73</f>
        <v>61685.241</v>
      </c>
      <c r="F70" s="71">
        <f>F71+F72+F73</f>
        <v>60694.052</v>
      </c>
      <c r="G70" s="71">
        <f t="shared" si="2"/>
        <v>98.39315047824812</v>
      </c>
      <c r="H70" s="71">
        <f t="shared" si="0"/>
        <v>57.738756125569346</v>
      </c>
      <c r="I70" s="92">
        <f t="shared" si="1"/>
        <v>3.393150478248117</v>
      </c>
    </row>
    <row r="71" spans="1:9" s="7" customFormat="1" ht="16.5" customHeight="1">
      <c r="A71" s="162"/>
      <c r="B71" s="163"/>
      <c r="C71" s="46" t="s">
        <v>35</v>
      </c>
      <c r="D71" s="86">
        <v>84599.657</v>
      </c>
      <c r="E71" s="86">
        <v>52734.543</v>
      </c>
      <c r="F71" s="86">
        <v>51785.259</v>
      </c>
      <c r="G71" s="86">
        <f t="shared" si="2"/>
        <v>98.19988200144259</v>
      </c>
      <c r="H71" s="86">
        <f t="shared" si="0"/>
        <v>61.21213824779454</v>
      </c>
      <c r="I71" s="72">
        <f t="shared" si="1"/>
        <v>3.199882001442589</v>
      </c>
    </row>
    <row r="72" spans="1:9" s="2" customFormat="1" ht="16.5" customHeight="1">
      <c r="A72" s="164"/>
      <c r="B72" s="165"/>
      <c r="C72" s="46" t="s">
        <v>36</v>
      </c>
      <c r="D72" s="86">
        <v>712</v>
      </c>
      <c r="E72" s="86">
        <v>374.796</v>
      </c>
      <c r="F72" s="86">
        <v>332.891</v>
      </c>
      <c r="G72" s="86">
        <f>F72/E72*100</f>
        <v>88.81925100588055</v>
      </c>
      <c r="H72" s="86">
        <f t="shared" si="0"/>
        <v>46.75435393258427</v>
      </c>
      <c r="I72" s="72">
        <f t="shared" si="1"/>
        <v>-6.180748994119455</v>
      </c>
    </row>
    <row r="73" spans="1:9" s="2" customFormat="1" ht="27.75" customHeight="1">
      <c r="A73" s="166"/>
      <c r="B73" s="167"/>
      <c r="C73" s="49" t="s">
        <v>71</v>
      </c>
      <c r="D73" s="86">
        <v>19806.735</v>
      </c>
      <c r="E73" s="86">
        <v>8575.902</v>
      </c>
      <c r="F73" s="86">
        <v>8575.902</v>
      </c>
      <c r="G73" s="86">
        <f>F73/E73*100</f>
        <v>100</v>
      </c>
      <c r="H73" s="86">
        <f t="shared" si="0"/>
        <v>43.29790851445228</v>
      </c>
      <c r="I73" s="72">
        <f t="shared" si="1"/>
        <v>5</v>
      </c>
    </row>
    <row r="74" spans="1:9" s="2" customFormat="1" ht="48" customHeight="1">
      <c r="A74" s="45" t="s">
        <v>86</v>
      </c>
      <c r="B74" s="29" t="s">
        <v>88</v>
      </c>
      <c r="C74" s="29" t="s">
        <v>87</v>
      </c>
      <c r="D74" s="71">
        <f>D75+D76+D77</f>
        <v>1889680.6069999998</v>
      </c>
      <c r="E74" s="71">
        <f>E75+E76+E77</f>
        <v>1132706.038</v>
      </c>
      <c r="F74" s="71">
        <f>F75+F76+F77</f>
        <v>867348.2479999999</v>
      </c>
      <c r="G74" s="71">
        <f t="shared" si="2"/>
        <v>76.57311066615856</v>
      </c>
      <c r="H74" s="71">
        <f t="shared" si="0"/>
        <v>45.89919824477513</v>
      </c>
      <c r="I74" s="92">
        <f t="shared" si="1"/>
        <v>-18.426889333841444</v>
      </c>
    </row>
    <row r="75" spans="1:9" s="2" customFormat="1" ht="16.5" customHeight="1">
      <c r="A75" s="189"/>
      <c r="B75" s="190"/>
      <c r="C75" s="49" t="s">
        <v>35</v>
      </c>
      <c r="D75" s="86">
        <v>1320423.723</v>
      </c>
      <c r="E75" s="86">
        <v>871824.467</v>
      </c>
      <c r="F75" s="86">
        <v>661417.632</v>
      </c>
      <c r="G75" s="86">
        <f aca="true" t="shared" si="3" ref="G75:G143">F75/E75*100</f>
        <v>75.86591762857695</v>
      </c>
      <c r="H75" s="86">
        <f aca="true" t="shared" si="4" ref="H75:H143">F75/D75*100</f>
        <v>50.091316937055666</v>
      </c>
      <c r="I75" s="72">
        <f aca="true" t="shared" si="5" ref="I75:I143">G75-95</f>
        <v>-19.134082371423048</v>
      </c>
    </row>
    <row r="76" spans="1:9" s="10" customFormat="1" ht="16.5" customHeight="1">
      <c r="A76" s="191"/>
      <c r="B76" s="192"/>
      <c r="C76" s="49" t="s">
        <v>36</v>
      </c>
      <c r="D76" s="86">
        <v>3601.9</v>
      </c>
      <c r="E76" s="86">
        <v>1280</v>
      </c>
      <c r="F76" s="86">
        <v>524.105</v>
      </c>
      <c r="G76" s="86">
        <f t="shared" si="3"/>
        <v>40.945703125</v>
      </c>
      <c r="H76" s="86">
        <f t="shared" si="4"/>
        <v>14.550792637219246</v>
      </c>
      <c r="I76" s="72">
        <f t="shared" si="5"/>
        <v>-54.054296875</v>
      </c>
    </row>
    <row r="77" spans="1:9" s="78" customFormat="1" ht="27.75" customHeight="1">
      <c r="A77" s="191"/>
      <c r="B77" s="192"/>
      <c r="C77" s="49" t="s">
        <v>71</v>
      </c>
      <c r="D77" s="86">
        <v>565654.984</v>
      </c>
      <c r="E77" s="86">
        <v>259601.571</v>
      </c>
      <c r="F77" s="86">
        <v>205406.511</v>
      </c>
      <c r="G77" s="149">
        <f t="shared" si="3"/>
        <v>79.12375499453353</v>
      </c>
      <c r="H77" s="86">
        <f t="shared" si="4"/>
        <v>36.313038302514094</v>
      </c>
      <c r="I77" s="160">
        <f t="shared" si="5"/>
        <v>-15.876245005466473</v>
      </c>
    </row>
    <row r="78" spans="1:10" s="27" customFormat="1" ht="21" customHeight="1">
      <c r="A78" s="193"/>
      <c r="B78" s="194"/>
      <c r="C78" s="81" t="s">
        <v>96</v>
      </c>
      <c r="D78" s="89">
        <v>209797.208</v>
      </c>
      <c r="E78" s="89">
        <v>104586.058</v>
      </c>
      <c r="F78" s="89">
        <v>92765.528</v>
      </c>
      <c r="G78" s="89">
        <f>F78/E78*100</f>
        <v>88.69779564691117</v>
      </c>
      <c r="H78" s="89">
        <f t="shared" si="4"/>
        <v>44.21676002475686</v>
      </c>
      <c r="I78" s="80">
        <f t="shared" si="5"/>
        <v>-6.302204353088825</v>
      </c>
      <c r="J78" s="62"/>
    </row>
    <row r="79" spans="1:9" s="2" customFormat="1" ht="44.25" customHeight="1">
      <c r="A79" s="52" t="s">
        <v>92</v>
      </c>
      <c r="B79" s="53" t="s">
        <v>93</v>
      </c>
      <c r="C79" s="29" t="s">
        <v>91</v>
      </c>
      <c r="D79" s="71">
        <f>D80+D81</f>
        <v>5036529.0600000005</v>
      </c>
      <c r="E79" s="71">
        <f>E80+E81</f>
        <v>2049003.664</v>
      </c>
      <c r="F79" s="71">
        <f>F80+F81</f>
        <v>1925077.356</v>
      </c>
      <c r="G79" s="71">
        <f t="shared" si="3"/>
        <v>93.95187474881938</v>
      </c>
      <c r="H79" s="71">
        <f>F79/D79*100</f>
        <v>38.22230216616679</v>
      </c>
      <c r="I79" s="92">
        <f t="shared" si="5"/>
        <v>-1.0481252511806218</v>
      </c>
    </row>
    <row r="80" spans="1:9" s="2" customFormat="1" ht="16.5" customHeight="1">
      <c r="A80" s="189"/>
      <c r="B80" s="190"/>
      <c r="C80" s="49" t="s">
        <v>35</v>
      </c>
      <c r="D80" s="86">
        <v>1918732.548</v>
      </c>
      <c r="E80" s="86">
        <v>732185.885</v>
      </c>
      <c r="F80" s="86">
        <v>634365.777</v>
      </c>
      <c r="G80" s="86">
        <f>F80/E80*100</f>
        <v>86.63998992550916</v>
      </c>
      <c r="H80" s="86">
        <f t="shared" si="4"/>
        <v>33.06170928622826</v>
      </c>
      <c r="I80" s="72">
        <f t="shared" si="5"/>
        <v>-8.360010074490845</v>
      </c>
    </row>
    <row r="81" spans="1:9" s="27" customFormat="1" ht="27" customHeight="1">
      <c r="A81" s="191"/>
      <c r="B81" s="192"/>
      <c r="C81" s="49" t="s">
        <v>71</v>
      </c>
      <c r="D81" s="86">
        <v>3117796.512</v>
      </c>
      <c r="E81" s="86">
        <v>1316817.779</v>
      </c>
      <c r="F81" s="86">
        <v>1290711.579</v>
      </c>
      <c r="G81" s="86">
        <f t="shared" si="3"/>
        <v>98.01747816468385</v>
      </c>
      <c r="H81" s="86">
        <f t="shared" si="4"/>
        <v>41.39819818362796</v>
      </c>
      <c r="I81" s="72">
        <f t="shared" si="5"/>
        <v>3.017478164683851</v>
      </c>
    </row>
    <row r="82" spans="1:10" s="27" customFormat="1" ht="21" customHeight="1">
      <c r="A82" s="191"/>
      <c r="B82" s="192"/>
      <c r="C82" s="82" t="s">
        <v>96</v>
      </c>
      <c r="D82" s="89">
        <v>4947182.086</v>
      </c>
      <c r="E82" s="89">
        <v>2008760.781</v>
      </c>
      <c r="F82" s="89">
        <v>1884854.28</v>
      </c>
      <c r="G82" s="89">
        <f t="shared" si="3"/>
        <v>93.83169453665275</v>
      </c>
      <c r="H82" s="89">
        <f t="shared" si="4"/>
        <v>38.09955338684496</v>
      </c>
      <c r="I82" s="80">
        <f t="shared" si="5"/>
        <v>-1.1683054633472523</v>
      </c>
      <c r="J82" s="63"/>
    </row>
    <row r="83" spans="1:9" s="2" customFormat="1" ht="45" customHeight="1">
      <c r="A83" s="45" t="s">
        <v>19</v>
      </c>
      <c r="B83" s="29" t="s">
        <v>111</v>
      </c>
      <c r="C83" s="29" t="s">
        <v>47</v>
      </c>
      <c r="D83" s="71">
        <f>D85+D86+D87</f>
        <v>6742356.731</v>
      </c>
      <c r="E83" s="71">
        <f>E85+E86+E87</f>
        <v>2818956.181</v>
      </c>
      <c r="F83" s="71">
        <f>F85+F86+F87</f>
        <v>2506739.174</v>
      </c>
      <c r="G83" s="71">
        <f t="shared" si="3"/>
        <v>88.92437530230627</v>
      </c>
      <c r="H83" s="71">
        <f t="shared" si="4"/>
        <v>37.178975750044756</v>
      </c>
      <c r="I83" s="92">
        <f t="shared" si="5"/>
        <v>-6.075624697693726</v>
      </c>
    </row>
    <row r="84" spans="1:9" s="2" customFormat="1" ht="45" customHeight="1" hidden="1">
      <c r="A84" s="162"/>
      <c r="B84" s="163"/>
      <c r="C84" s="29" t="s">
        <v>123</v>
      </c>
      <c r="D84" s="142">
        <f>D85+D86+D88</f>
        <v>3732067.51</v>
      </c>
      <c r="E84" s="71">
        <f>E85+E86+E88</f>
        <v>1793322.986</v>
      </c>
      <c r="F84" s="71">
        <f>F85+F86+F88</f>
        <v>1730790.138</v>
      </c>
      <c r="G84" s="71">
        <f>F84/E84*100</f>
        <v>96.51301809611668</v>
      </c>
      <c r="H84" s="71">
        <f>F84/D84*100</f>
        <v>46.37617442241821</v>
      </c>
      <c r="I84" s="92">
        <f t="shared" si="5"/>
        <v>1.5130180961166815</v>
      </c>
    </row>
    <row r="85" spans="1:9" s="7" customFormat="1" ht="16.5" customHeight="1">
      <c r="A85" s="164"/>
      <c r="B85" s="165"/>
      <c r="C85" s="46" t="s">
        <v>35</v>
      </c>
      <c r="D85" s="86">
        <v>3723533.61</v>
      </c>
      <c r="E85" s="86">
        <v>1788436.566</v>
      </c>
      <c r="F85" s="148">
        <v>1726986.727</v>
      </c>
      <c r="G85" s="86">
        <f t="shared" si="3"/>
        <v>96.56404704711231</v>
      </c>
      <c r="H85" s="86">
        <f t="shared" si="4"/>
        <v>46.380317942128094</v>
      </c>
      <c r="I85" s="72">
        <f t="shared" si="5"/>
        <v>1.564047047112311</v>
      </c>
    </row>
    <row r="86" spans="1:9" s="7" customFormat="1" ht="16.5" customHeight="1">
      <c r="A86" s="164"/>
      <c r="B86" s="165"/>
      <c r="C86" s="46" t="s">
        <v>36</v>
      </c>
      <c r="D86" s="86">
        <v>8533.9</v>
      </c>
      <c r="E86" s="86">
        <v>4886.42</v>
      </c>
      <c r="F86" s="86">
        <v>3803.411</v>
      </c>
      <c r="G86" s="86">
        <f t="shared" si="3"/>
        <v>77.83635053884029</v>
      </c>
      <c r="H86" s="86">
        <f t="shared" si="4"/>
        <v>44.56826304503217</v>
      </c>
      <c r="I86" s="72">
        <f t="shared" si="5"/>
        <v>-17.163649461159707</v>
      </c>
    </row>
    <row r="87" spans="1:9" s="2" customFormat="1" ht="27" customHeight="1">
      <c r="A87" s="164"/>
      <c r="B87" s="165"/>
      <c r="C87" s="46" t="s">
        <v>71</v>
      </c>
      <c r="D87" s="86">
        <v>3010289.221</v>
      </c>
      <c r="E87" s="86">
        <v>1025633.195</v>
      </c>
      <c r="F87" s="86">
        <v>775949.036</v>
      </c>
      <c r="G87" s="86">
        <f>F87/E87*100</f>
        <v>75.65560863111494</v>
      </c>
      <c r="H87" s="86">
        <f t="shared" si="4"/>
        <v>25.776560955901584</v>
      </c>
      <c r="I87" s="72">
        <f>G87-95</f>
        <v>-19.344391368885056</v>
      </c>
    </row>
    <row r="88" spans="1:9" s="2" customFormat="1" ht="44.25" customHeight="1" hidden="1">
      <c r="A88" s="164"/>
      <c r="B88" s="165"/>
      <c r="C88" s="104" t="s">
        <v>124</v>
      </c>
      <c r="D88" s="91"/>
      <c r="E88" s="91"/>
      <c r="F88" s="91"/>
      <c r="G88" s="86" t="e">
        <f>F88/E88*100</f>
        <v>#DIV/0!</v>
      </c>
      <c r="H88" s="86" t="e">
        <f>F88/D88*100</f>
        <v>#DIV/0!</v>
      </c>
      <c r="I88" s="72" t="e">
        <f t="shared" si="5"/>
        <v>#DIV/0!</v>
      </c>
    </row>
    <row r="89" spans="1:10" s="2" customFormat="1" ht="21" customHeight="1">
      <c r="A89" s="164"/>
      <c r="B89" s="165"/>
      <c r="C89" s="79" t="s">
        <v>96</v>
      </c>
      <c r="D89" s="89">
        <v>544654.642</v>
      </c>
      <c r="E89" s="89">
        <v>26134.065</v>
      </c>
      <c r="F89" s="89">
        <v>25121.509</v>
      </c>
      <c r="G89" s="89">
        <f>F89/E89*100</f>
        <v>96.12553194460945</v>
      </c>
      <c r="H89" s="89">
        <f t="shared" si="4"/>
        <v>4.612373982116909</v>
      </c>
      <c r="I89" s="80">
        <f>G89-95</f>
        <v>1.125531944609449</v>
      </c>
      <c r="J89" s="62"/>
    </row>
    <row r="90" spans="1:10" s="2" customFormat="1" ht="40.5" customHeight="1" hidden="1">
      <c r="A90" s="166"/>
      <c r="B90" s="167"/>
      <c r="C90" s="79" t="s">
        <v>122</v>
      </c>
      <c r="D90" s="143"/>
      <c r="E90" s="143"/>
      <c r="F90" s="144"/>
      <c r="G90" s="89" t="e">
        <f>F90/E90*100</f>
        <v>#DIV/0!</v>
      </c>
      <c r="H90" s="89" t="e">
        <f>F90/D90*100</f>
        <v>#DIV/0!</v>
      </c>
      <c r="I90" s="80" t="e">
        <f>G90-95</f>
        <v>#DIV/0!</v>
      </c>
      <c r="J90" s="62"/>
    </row>
    <row r="91" spans="1:9" s="2" customFormat="1" ht="30" customHeight="1">
      <c r="A91" s="45" t="s">
        <v>20</v>
      </c>
      <c r="B91" s="29" t="s">
        <v>112</v>
      </c>
      <c r="C91" s="29" t="s">
        <v>48</v>
      </c>
      <c r="D91" s="71">
        <f>D92+D93+D94</f>
        <v>11139139.064</v>
      </c>
      <c r="E91" s="71">
        <f>E92+E93+E94</f>
        <v>4279425.342</v>
      </c>
      <c r="F91" s="71">
        <f>F92+F93+F94</f>
        <v>4023199.988</v>
      </c>
      <c r="G91" s="150">
        <f>F91/E91*100</f>
        <v>94.01262240784291</v>
      </c>
      <c r="H91" s="71">
        <f t="shared" si="4"/>
        <v>36.1176924435962</v>
      </c>
      <c r="I91" s="158">
        <f t="shared" si="5"/>
        <v>-0.9873775921570882</v>
      </c>
    </row>
    <row r="92" spans="1:9" s="7" customFormat="1" ht="16.5" customHeight="1">
      <c r="A92" s="162"/>
      <c r="B92" s="163"/>
      <c r="C92" s="56" t="s">
        <v>35</v>
      </c>
      <c r="D92" s="86">
        <v>7075186.24</v>
      </c>
      <c r="E92" s="86">
        <v>4129059.462</v>
      </c>
      <c r="F92" s="86">
        <v>3904886.983</v>
      </c>
      <c r="G92" s="86">
        <f t="shared" si="3"/>
        <v>94.57085854386274</v>
      </c>
      <c r="H92" s="86">
        <f t="shared" si="4"/>
        <v>55.19129603859021</v>
      </c>
      <c r="I92" s="72">
        <f t="shared" si="5"/>
        <v>-0.42914145613725907</v>
      </c>
    </row>
    <row r="93" spans="1:9" s="2" customFormat="1" ht="16.5" customHeight="1">
      <c r="A93" s="164"/>
      <c r="B93" s="165"/>
      <c r="C93" s="49" t="s">
        <v>36</v>
      </c>
      <c r="D93" s="86">
        <v>263191.512</v>
      </c>
      <c r="E93" s="86">
        <v>150365.88</v>
      </c>
      <c r="F93" s="86">
        <v>118313.005</v>
      </c>
      <c r="G93" s="86">
        <f t="shared" si="3"/>
        <v>78.68341208790186</v>
      </c>
      <c r="H93" s="86">
        <f t="shared" si="4"/>
        <v>44.95319932658011</v>
      </c>
      <c r="I93" s="72">
        <f t="shared" si="5"/>
        <v>-16.316587912098143</v>
      </c>
    </row>
    <row r="94" spans="1:9" s="2" customFormat="1" ht="27" customHeight="1">
      <c r="A94" s="164"/>
      <c r="B94" s="165"/>
      <c r="C94" s="49" t="s">
        <v>71</v>
      </c>
      <c r="D94" s="86">
        <f>329150.312+3471611</f>
        <v>3800761.312</v>
      </c>
      <c r="E94" s="86">
        <v>0</v>
      </c>
      <c r="F94" s="86">
        <v>0</v>
      </c>
      <c r="G94" s="86"/>
      <c r="H94" s="86">
        <f t="shared" si="4"/>
        <v>0</v>
      </c>
      <c r="I94" s="72">
        <f t="shared" si="5"/>
        <v>-95</v>
      </c>
    </row>
    <row r="95" spans="1:9" s="2" customFormat="1" ht="21" customHeight="1">
      <c r="A95" s="166"/>
      <c r="B95" s="167"/>
      <c r="C95" s="79" t="s">
        <v>96</v>
      </c>
      <c r="D95" s="89">
        <v>2854861.1</v>
      </c>
      <c r="E95" s="89">
        <v>20272.41</v>
      </c>
      <c r="F95" s="89">
        <v>0</v>
      </c>
      <c r="G95" s="89">
        <f>F95/E95*100</f>
        <v>0</v>
      </c>
      <c r="H95" s="89">
        <f>F95/D95*100</f>
        <v>0</v>
      </c>
      <c r="I95" s="80">
        <f>G95-95</f>
        <v>-95</v>
      </c>
    </row>
    <row r="96" spans="1:9" s="2" customFormat="1" ht="30" customHeight="1">
      <c r="A96" s="52" t="s">
        <v>107</v>
      </c>
      <c r="B96" s="53" t="s">
        <v>109</v>
      </c>
      <c r="C96" s="73" t="s">
        <v>108</v>
      </c>
      <c r="D96" s="71">
        <f>D97+D98</f>
        <v>123771.663</v>
      </c>
      <c r="E96" s="71">
        <f>E97+E98</f>
        <v>65502.674</v>
      </c>
      <c r="F96" s="71">
        <f>F97+F98</f>
        <v>61475.936</v>
      </c>
      <c r="G96" s="71">
        <f t="shared" si="3"/>
        <v>93.85255936269105</v>
      </c>
      <c r="H96" s="71">
        <f t="shared" si="4"/>
        <v>49.66882928607011</v>
      </c>
      <c r="I96" s="92">
        <f>G96-95</f>
        <v>-1.1474406373089465</v>
      </c>
    </row>
    <row r="97" spans="1:9" s="2" customFormat="1" ht="16.5" customHeight="1">
      <c r="A97" s="162"/>
      <c r="B97" s="163"/>
      <c r="C97" s="49" t="s">
        <v>35</v>
      </c>
      <c r="D97" s="86">
        <v>123707.463</v>
      </c>
      <c r="E97" s="86">
        <v>65438.474</v>
      </c>
      <c r="F97" s="86">
        <v>61411.915</v>
      </c>
      <c r="G97" s="86">
        <f t="shared" si="3"/>
        <v>93.84680180653356</v>
      </c>
      <c r="H97" s="86">
        <f t="shared" si="4"/>
        <v>49.642853802603646</v>
      </c>
      <c r="I97" s="72">
        <f t="shared" si="5"/>
        <v>-1.1531981934664373</v>
      </c>
    </row>
    <row r="98" spans="1:9" s="2" customFormat="1" ht="16.5" customHeight="1">
      <c r="A98" s="166"/>
      <c r="B98" s="167"/>
      <c r="C98" s="49" t="s">
        <v>36</v>
      </c>
      <c r="D98" s="86">
        <v>64.2</v>
      </c>
      <c r="E98" s="86">
        <v>64.2</v>
      </c>
      <c r="F98" s="86">
        <v>64.021</v>
      </c>
      <c r="G98" s="149">
        <f t="shared" si="3"/>
        <v>99.72118380062305</v>
      </c>
      <c r="H98" s="86">
        <f t="shared" si="4"/>
        <v>99.72118380062305</v>
      </c>
      <c r="I98" s="160">
        <f t="shared" si="5"/>
        <v>4.721183800623052</v>
      </c>
    </row>
    <row r="99" spans="1:9" s="2" customFormat="1" ht="45" customHeight="1">
      <c r="A99" s="84" t="s">
        <v>21</v>
      </c>
      <c r="B99" s="85" t="s">
        <v>118</v>
      </c>
      <c r="C99" s="29" t="s">
        <v>49</v>
      </c>
      <c r="D99" s="71">
        <f>D100</f>
        <v>75062.516</v>
      </c>
      <c r="E99" s="71">
        <f>E100</f>
        <v>39853.115</v>
      </c>
      <c r="F99" s="71">
        <f>F100</f>
        <v>39846.893</v>
      </c>
      <c r="G99" s="150">
        <f t="shared" si="3"/>
        <v>99.98438766957112</v>
      </c>
      <c r="H99" s="71">
        <f t="shared" si="4"/>
        <v>53.0849418903038</v>
      </c>
      <c r="I99" s="158">
        <f t="shared" si="5"/>
        <v>4.98438766957112</v>
      </c>
    </row>
    <row r="100" spans="1:9" s="7" customFormat="1" ht="18" customHeight="1">
      <c r="A100" s="162"/>
      <c r="B100" s="163"/>
      <c r="C100" s="46" t="s">
        <v>35</v>
      </c>
      <c r="D100" s="86">
        <v>75062.516</v>
      </c>
      <c r="E100" s="86">
        <v>39853.115</v>
      </c>
      <c r="F100" s="86">
        <v>39846.893</v>
      </c>
      <c r="G100" s="149">
        <f t="shared" si="3"/>
        <v>99.98438766957112</v>
      </c>
      <c r="H100" s="86">
        <f t="shared" si="4"/>
        <v>53.0849418903038</v>
      </c>
      <c r="I100" s="160">
        <f t="shared" si="5"/>
        <v>4.98438766957112</v>
      </c>
    </row>
    <row r="101" spans="1:9" s="27" customFormat="1" ht="27" customHeight="1" hidden="1">
      <c r="A101" s="166"/>
      <c r="B101" s="167"/>
      <c r="C101" s="46" t="s">
        <v>71</v>
      </c>
      <c r="D101" s="91">
        <v>0</v>
      </c>
      <c r="E101" s="91">
        <v>0</v>
      </c>
      <c r="F101" s="91">
        <v>0</v>
      </c>
      <c r="G101" s="86" t="e">
        <f t="shared" si="3"/>
        <v>#DIV/0!</v>
      </c>
      <c r="H101" s="91" t="e">
        <f t="shared" si="4"/>
        <v>#DIV/0!</v>
      </c>
      <c r="I101" s="97" t="e">
        <f t="shared" si="5"/>
        <v>#DIV/0!</v>
      </c>
    </row>
    <row r="102" spans="1:9" s="2" customFormat="1" ht="44.25" customHeight="1">
      <c r="A102" s="52" t="s">
        <v>22</v>
      </c>
      <c r="B102" s="53" t="s">
        <v>94</v>
      </c>
      <c r="C102" s="29" t="s">
        <v>50</v>
      </c>
      <c r="D102" s="71">
        <f>D103+D104+D105</f>
        <v>751857.547</v>
      </c>
      <c r="E102" s="71">
        <f>E103+E104+E105</f>
        <v>328575.147</v>
      </c>
      <c r="F102" s="71">
        <f>F103+F104+F105</f>
        <v>322856.288</v>
      </c>
      <c r="G102" s="71">
        <f t="shared" si="3"/>
        <v>98.25949739284451</v>
      </c>
      <c r="H102" s="71">
        <f t="shared" si="4"/>
        <v>42.9411514572454</v>
      </c>
      <c r="I102" s="92">
        <f t="shared" si="5"/>
        <v>3.2594973928445086</v>
      </c>
    </row>
    <row r="103" spans="1:9" s="7" customFormat="1" ht="17.25" customHeight="1">
      <c r="A103" s="162"/>
      <c r="B103" s="163"/>
      <c r="C103" s="49" t="s">
        <v>35</v>
      </c>
      <c r="D103" s="86">
        <v>334457.449</v>
      </c>
      <c r="E103" s="86">
        <v>180274.756</v>
      </c>
      <c r="F103" s="86">
        <v>174970.629</v>
      </c>
      <c r="G103" s="86">
        <f t="shared" si="3"/>
        <v>97.05775388762696</v>
      </c>
      <c r="H103" s="86">
        <f t="shared" si="4"/>
        <v>52.31476515866148</v>
      </c>
      <c r="I103" s="72">
        <f t="shared" si="5"/>
        <v>2.0577538876269585</v>
      </c>
    </row>
    <row r="104" spans="1:9" s="14" customFormat="1" ht="18" customHeight="1">
      <c r="A104" s="164"/>
      <c r="B104" s="165"/>
      <c r="C104" s="49" t="s">
        <v>36</v>
      </c>
      <c r="D104" s="86">
        <v>252408.048</v>
      </c>
      <c r="E104" s="86">
        <v>47540.366</v>
      </c>
      <c r="F104" s="86">
        <v>47127.086</v>
      </c>
      <c r="G104" s="86">
        <f>F104/E104*100</f>
        <v>99.13067560312851</v>
      </c>
      <c r="H104" s="86">
        <f>F104/D104*100</f>
        <v>18.67099182194064</v>
      </c>
      <c r="I104" s="72">
        <f>G104-95</f>
        <v>4.130675603128509</v>
      </c>
    </row>
    <row r="105" spans="1:10" s="27" customFormat="1" ht="28.5" customHeight="1">
      <c r="A105" s="166"/>
      <c r="B105" s="167"/>
      <c r="C105" s="49" t="s">
        <v>71</v>
      </c>
      <c r="D105" s="86">
        <v>164992.05</v>
      </c>
      <c r="E105" s="86">
        <v>100760.025</v>
      </c>
      <c r="F105" s="86">
        <v>100758.573</v>
      </c>
      <c r="G105" s="86">
        <f>F105/E105*100</f>
        <v>99.99855895232263</v>
      </c>
      <c r="H105" s="86">
        <f>F105/D105*100</f>
        <v>61.068744221312485</v>
      </c>
      <c r="I105" s="72">
        <f>G105-95</f>
        <v>4.998558952322625</v>
      </c>
      <c r="J105" s="2"/>
    </row>
    <row r="106" spans="1:9" s="2" customFormat="1" ht="44.25" customHeight="1">
      <c r="A106" s="45" t="s">
        <v>23</v>
      </c>
      <c r="B106" s="29" t="s">
        <v>76</v>
      </c>
      <c r="C106" s="29" t="s">
        <v>51</v>
      </c>
      <c r="D106" s="71">
        <f>D107+D108+D109</f>
        <v>218610.76899999997</v>
      </c>
      <c r="E106" s="71">
        <f>E107+E108+E109</f>
        <v>111721.76000000001</v>
      </c>
      <c r="F106" s="71">
        <f>F107+F108+F109</f>
        <v>108906.906</v>
      </c>
      <c r="G106" s="71">
        <f t="shared" si="3"/>
        <v>97.48047828820455</v>
      </c>
      <c r="H106" s="71">
        <f t="shared" si="4"/>
        <v>49.81772238310914</v>
      </c>
      <c r="I106" s="92">
        <f t="shared" si="5"/>
        <v>2.4804782882045515</v>
      </c>
    </row>
    <row r="107" spans="1:9" s="7" customFormat="1" ht="17.25" customHeight="1">
      <c r="A107" s="162"/>
      <c r="B107" s="163"/>
      <c r="C107" s="49" t="s">
        <v>35</v>
      </c>
      <c r="D107" s="86">
        <v>217125.069</v>
      </c>
      <c r="E107" s="86">
        <v>111072.546</v>
      </c>
      <c r="F107" s="86">
        <v>108257.849</v>
      </c>
      <c r="G107" s="86">
        <f t="shared" si="3"/>
        <v>97.46589314698882</v>
      </c>
      <c r="H107" s="86">
        <f t="shared" si="4"/>
        <v>49.85967281373668</v>
      </c>
      <c r="I107" s="72">
        <f t="shared" si="5"/>
        <v>2.465893146988819</v>
      </c>
    </row>
    <row r="108" spans="1:9" s="7" customFormat="1" ht="17.25" customHeight="1">
      <c r="A108" s="164"/>
      <c r="B108" s="165"/>
      <c r="C108" s="46" t="s">
        <v>36</v>
      </c>
      <c r="D108" s="86">
        <v>56.3</v>
      </c>
      <c r="E108" s="86">
        <v>56.3</v>
      </c>
      <c r="F108" s="86">
        <v>56.293</v>
      </c>
      <c r="G108" s="86">
        <f t="shared" si="3"/>
        <v>99.98756660746004</v>
      </c>
      <c r="H108" s="86">
        <f t="shared" si="4"/>
        <v>99.98756660746004</v>
      </c>
      <c r="I108" s="72">
        <f t="shared" si="5"/>
        <v>4.987566607460039</v>
      </c>
    </row>
    <row r="109" spans="1:12" s="7" customFormat="1" ht="28.5" customHeight="1">
      <c r="A109" s="164"/>
      <c r="B109" s="165"/>
      <c r="C109" s="46" t="s">
        <v>71</v>
      </c>
      <c r="D109" s="86">
        <v>1429.4</v>
      </c>
      <c r="E109" s="86">
        <v>592.914</v>
      </c>
      <c r="F109" s="86">
        <v>592.764</v>
      </c>
      <c r="G109" s="149">
        <f t="shared" si="3"/>
        <v>99.97470122142504</v>
      </c>
      <c r="H109" s="86">
        <f t="shared" si="4"/>
        <v>41.46942773191549</v>
      </c>
      <c r="I109" s="160">
        <f t="shared" si="5"/>
        <v>4.974701221425036</v>
      </c>
      <c r="L109" s="48"/>
    </row>
    <row r="110" spans="1:9" s="11" customFormat="1" ht="21" customHeight="1" hidden="1">
      <c r="A110" s="166"/>
      <c r="B110" s="167"/>
      <c r="C110" s="79" t="s">
        <v>96</v>
      </c>
      <c r="D110" s="143"/>
      <c r="E110" s="143"/>
      <c r="F110" s="144"/>
      <c r="G110" s="86" t="e">
        <f t="shared" si="3"/>
        <v>#DIV/0!</v>
      </c>
      <c r="H110" s="89" t="e">
        <f t="shared" si="4"/>
        <v>#DIV/0!</v>
      </c>
      <c r="I110" s="80" t="e">
        <f t="shared" si="5"/>
        <v>#DIV/0!</v>
      </c>
    </row>
    <row r="111" spans="1:9" s="2" customFormat="1" ht="27.75" customHeight="1">
      <c r="A111" s="45" t="s">
        <v>24</v>
      </c>
      <c r="B111" s="29" t="s">
        <v>25</v>
      </c>
      <c r="C111" s="29" t="s">
        <v>52</v>
      </c>
      <c r="D111" s="71">
        <f>D112+D113+D114</f>
        <v>804066.749</v>
      </c>
      <c r="E111" s="71">
        <f>E112+E113+E114</f>
        <v>423223.578</v>
      </c>
      <c r="F111" s="71">
        <f>F112+F113+F114</f>
        <v>422479.118</v>
      </c>
      <c r="G111" s="150">
        <f t="shared" si="3"/>
        <v>99.82409770185347</v>
      </c>
      <c r="H111" s="71">
        <f t="shared" si="4"/>
        <v>52.542791817399234</v>
      </c>
      <c r="I111" s="158">
        <f t="shared" si="5"/>
        <v>4.824097701853475</v>
      </c>
    </row>
    <row r="112" spans="1:9" s="7" customFormat="1" ht="18" customHeight="1">
      <c r="A112" s="162"/>
      <c r="B112" s="163"/>
      <c r="C112" s="49" t="s">
        <v>35</v>
      </c>
      <c r="D112" s="86">
        <v>803939.249</v>
      </c>
      <c r="E112" s="86">
        <v>423096.078</v>
      </c>
      <c r="F112" s="86">
        <v>422351.618</v>
      </c>
      <c r="G112" s="149">
        <f t="shared" si="3"/>
        <v>99.82404469369722</v>
      </c>
      <c r="H112" s="86">
        <f t="shared" si="4"/>
        <v>52.53526538545701</v>
      </c>
      <c r="I112" s="160">
        <f t="shared" si="5"/>
        <v>4.824044693697218</v>
      </c>
    </row>
    <row r="113" spans="1:9" s="27" customFormat="1" ht="16.5" customHeight="1" hidden="1">
      <c r="A113" s="164"/>
      <c r="B113" s="165"/>
      <c r="C113" s="49" t="s">
        <v>36</v>
      </c>
      <c r="D113" s="86"/>
      <c r="E113" s="86"/>
      <c r="F113" s="86"/>
      <c r="G113" s="86" t="e">
        <f t="shared" si="3"/>
        <v>#DIV/0!</v>
      </c>
      <c r="H113" s="91" t="e">
        <f t="shared" si="4"/>
        <v>#DIV/0!</v>
      </c>
      <c r="I113" s="72" t="e">
        <f t="shared" si="5"/>
        <v>#DIV/0!</v>
      </c>
    </row>
    <row r="114" spans="1:9" s="2" customFormat="1" ht="27.75" customHeight="1">
      <c r="A114" s="166"/>
      <c r="B114" s="167"/>
      <c r="C114" s="49" t="s">
        <v>71</v>
      </c>
      <c r="D114" s="86">
        <v>127.5</v>
      </c>
      <c r="E114" s="86">
        <v>127.5</v>
      </c>
      <c r="F114" s="86">
        <v>127.5</v>
      </c>
      <c r="G114" s="86">
        <f>F114/E114*100</f>
        <v>100</v>
      </c>
      <c r="H114" s="86">
        <f t="shared" si="4"/>
        <v>100</v>
      </c>
      <c r="I114" s="72">
        <f t="shared" si="5"/>
        <v>5</v>
      </c>
    </row>
    <row r="115" spans="1:9" s="2" customFormat="1" ht="45" customHeight="1">
      <c r="A115" s="45" t="s">
        <v>26</v>
      </c>
      <c r="B115" s="29" t="s">
        <v>77</v>
      </c>
      <c r="C115" s="29" t="s">
        <v>53</v>
      </c>
      <c r="D115" s="71">
        <f>D116+D117+D118</f>
        <v>1206777.638</v>
      </c>
      <c r="E115" s="71">
        <f>E116+E117+E118</f>
        <v>604347.329</v>
      </c>
      <c r="F115" s="71">
        <f>F116+F117+F118</f>
        <v>604074.202</v>
      </c>
      <c r="G115" s="150">
        <f t="shared" si="3"/>
        <v>99.95480628656837</v>
      </c>
      <c r="H115" s="71">
        <f t="shared" si="4"/>
        <v>50.05679447301791</v>
      </c>
      <c r="I115" s="158">
        <f t="shared" si="5"/>
        <v>4.95480628656837</v>
      </c>
    </row>
    <row r="116" spans="1:9" s="7" customFormat="1" ht="18" customHeight="1">
      <c r="A116" s="162"/>
      <c r="B116" s="163"/>
      <c r="C116" s="49" t="s">
        <v>35</v>
      </c>
      <c r="D116" s="86">
        <v>1189374.713</v>
      </c>
      <c r="E116" s="86">
        <v>593174.948</v>
      </c>
      <c r="F116" s="86">
        <v>592901.821</v>
      </c>
      <c r="G116" s="149">
        <f t="shared" si="3"/>
        <v>99.95395506824406</v>
      </c>
      <c r="H116" s="86">
        <f t="shared" si="4"/>
        <v>49.84987611721656</v>
      </c>
      <c r="I116" s="160">
        <f t="shared" si="5"/>
        <v>4.953955068244056</v>
      </c>
    </row>
    <row r="117" spans="1:9" s="9" customFormat="1" ht="17.25" customHeight="1" hidden="1">
      <c r="A117" s="164"/>
      <c r="B117" s="165"/>
      <c r="C117" s="49" t="s">
        <v>36</v>
      </c>
      <c r="D117" s="91"/>
      <c r="E117" s="91"/>
      <c r="F117" s="86"/>
      <c r="G117" s="149" t="e">
        <f t="shared" si="3"/>
        <v>#DIV/0!</v>
      </c>
      <c r="H117" s="91" t="e">
        <f t="shared" si="4"/>
        <v>#DIV/0!</v>
      </c>
      <c r="I117" s="97" t="e">
        <f t="shared" si="5"/>
        <v>#DIV/0!</v>
      </c>
    </row>
    <row r="118" spans="1:9" s="2" customFormat="1" ht="27" customHeight="1">
      <c r="A118" s="164"/>
      <c r="B118" s="165"/>
      <c r="C118" s="49" t="s">
        <v>71</v>
      </c>
      <c r="D118" s="86">
        <v>17402.925</v>
      </c>
      <c r="E118" s="86">
        <v>11172.381</v>
      </c>
      <c r="F118" s="86">
        <v>11172.381</v>
      </c>
      <c r="G118" s="86">
        <f t="shared" si="3"/>
        <v>100</v>
      </c>
      <c r="H118" s="86">
        <f t="shared" si="4"/>
        <v>64.19829425225932</v>
      </c>
      <c r="I118" s="72">
        <f t="shared" si="5"/>
        <v>5</v>
      </c>
    </row>
    <row r="119" spans="1:12" s="2" customFormat="1" ht="21" customHeight="1">
      <c r="A119" s="166"/>
      <c r="B119" s="167"/>
      <c r="C119" s="81" t="s">
        <v>96</v>
      </c>
      <c r="D119" s="89">
        <v>37258.9</v>
      </c>
      <c r="E119" s="89">
        <v>17590.814</v>
      </c>
      <c r="F119" s="89">
        <v>17590.814</v>
      </c>
      <c r="G119" s="89">
        <f t="shared" si="3"/>
        <v>100</v>
      </c>
      <c r="H119" s="89">
        <f t="shared" si="4"/>
        <v>47.21238147127263</v>
      </c>
      <c r="I119" s="80">
        <f t="shared" si="5"/>
        <v>5</v>
      </c>
      <c r="J119" s="62"/>
      <c r="K119" s="62"/>
      <c r="L119" s="62"/>
    </row>
    <row r="120" spans="1:9" s="2" customFormat="1" ht="30" customHeight="1">
      <c r="A120" s="45" t="s">
        <v>27</v>
      </c>
      <c r="B120" s="29" t="s">
        <v>28</v>
      </c>
      <c r="C120" s="29" t="s">
        <v>54</v>
      </c>
      <c r="D120" s="71">
        <f>D121</f>
        <v>53852.8</v>
      </c>
      <c r="E120" s="71">
        <f>E121</f>
        <v>28115</v>
      </c>
      <c r="F120" s="71">
        <f>F121</f>
        <v>26703.623</v>
      </c>
      <c r="G120" s="71">
        <f t="shared" si="3"/>
        <v>94.97998577271919</v>
      </c>
      <c r="H120" s="71">
        <f t="shared" si="4"/>
        <v>49.58632234535622</v>
      </c>
      <c r="I120" s="92">
        <f t="shared" si="5"/>
        <v>-0.020014227280810815</v>
      </c>
    </row>
    <row r="121" spans="1:9" s="7" customFormat="1" ht="18" customHeight="1">
      <c r="A121" s="162"/>
      <c r="B121" s="163"/>
      <c r="C121" s="49" t="s">
        <v>35</v>
      </c>
      <c r="D121" s="86">
        <v>53852.8</v>
      </c>
      <c r="E121" s="86">
        <v>28115</v>
      </c>
      <c r="F121" s="86">
        <v>26703.623</v>
      </c>
      <c r="G121" s="86">
        <f t="shared" si="3"/>
        <v>94.97998577271919</v>
      </c>
      <c r="H121" s="86">
        <f t="shared" si="4"/>
        <v>49.58632234535622</v>
      </c>
      <c r="I121" s="72">
        <f t="shared" si="5"/>
        <v>-0.020014227280810815</v>
      </c>
    </row>
    <row r="122" spans="1:9" s="11" customFormat="1" ht="28.5" customHeight="1" hidden="1">
      <c r="A122" s="166"/>
      <c r="B122" s="167"/>
      <c r="C122" s="49" t="s">
        <v>71</v>
      </c>
      <c r="D122" s="91">
        <v>0</v>
      </c>
      <c r="E122" s="91">
        <v>0</v>
      </c>
      <c r="F122" s="91">
        <v>0</v>
      </c>
      <c r="G122" s="86" t="e">
        <f t="shared" si="3"/>
        <v>#DIV/0!</v>
      </c>
      <c r="H122" s="91" t="e">
        <f t="shared" si="4"/>
        <v>#DIV/0!</v>
      </c>
      <c r="I122" s="97" t="e">
        <f t="shared" si="5"/>
        <v>#DIV/0!</v>
      </c>
    </row>
    <row r="123" spans="1:9" s="2" customFormat="1" ht="30" customHeight="1" hidden="1">
      <c r="A123" s="45" t="s">
        <v>29</v>
      </c>
      <c r="B123" s="29" t="s">
        <v>30</v>
      </c>
      <c r="C123" s="29" t="s">
        <v>55</v>
      </c>
      <c r="D123" s="142">
        <f>D124</f>
        <v>0</v>
      </c>
      <c r="E123" s="142">
        <f>E124</f>
        <v>0</v>
      </c>
      <c r="F123" s="142">
        <f>F124</f>
        <v>0</v>
      </c>
      <c r="G123" s="71"/>
      <c r="H123" s="71"/>
      <c r="I123" s="92">
        <f t="shared" si="5"/>
        <v>-95</v>
      </c>
    </row>
    <row r="124" spans="1:9" s="7" customFormat="1" ht="18" customHeight="1" hidden="1">
      <c r="A124" s="175"/>
      <c r="B124" s="176"/>
      <c r="C124" s="46" t="s">
        <v>35</v>
      </c>
      <c r="D124" s="91">
        <v>0</v>
      </c>
      <c r="E124" s="91">
        <v>0</v>
      </c>
      <c r="F124" s="91">
        <v>0</v>
      </c>
      <c r="G124" s="86"/>
      <c r="H124" s="86"/>
      <c r="I124" s="72">
        <f t="shared" si="5"/>
        <v>-95</v>
      </c>
    </row>
    <row r="125" spans="1:9" s="2" customFormat="1" ht="25.5" customHeight="1">
      <c r="A125" s="45" t="s">
        <v>31</v>
      </c>
      <c r="B125" s="29" t="s">
        <v>32</v>
      </c>
      <c r="C125" s="29" t="s">
        <v>83</v>
      </c>
      <c r="D125" s="71">
        <f>D126+D127</f>
        <v>230162</v>
      </c>
      <c r="E125" s="71">
        <f>E126+E127</f>
        <v>120855.6</v>
      </c>
      <c r="F125" s="71">
        <f>F126+F127</f>
        <v>103180.419</v>
      </c>
      <c r="G125" s="71">
        <f t="shared" si="3"/>
        <v>85.37495904203031</v>
      </c>
      <c r="H125" s="71">
        <f t="shared" si="4"/>
        <v>44.829476195027844</v>
      </c>
      <c r="I125" s="92">
        <f t="shared" si="5"/>
        <v>-9.625040957969688</v>
      </c>
    </row>
    <row r="126" spans="1:9" s="7" customFormat="1" ht="18" customHeight="1">
      <c r="A126" s="162"/>
      <c r="B126" s="163"/>
      <c r="C126" s="46" t="s">
        <v>35</v>
      </c>
      <c r="D126" s="86">
        <v>230162</v>
      </c>
      <c r="E126" s="86">
        <v>120855.6</v>
      </c>
      <c r="F126" s="86">
        <v>103180.419</v>
      </c>
      <c r="G126" s="86">
        <f>F126/E126*100</f>
        <v>85.37495904203031</v>
      </c>
      <c r="H126" s="86">
        <f t="shared" si="4"/>
        <v>44.829476195027844</v>
      </c>
      <c r="I126" s="72">
        <f t="shared" si="5"/>
        <v>-9.625040957969688</v>
      </c>
    </row>
    <row r="127" spans="1:9" s="77" customFormat="1" ht="27" customHeight="1" hidden="1">
      <c r="A127" s="166"/>
      <c r="B127" s="167"/>
      <c r="C127" s="46" t="s">
        <v>71</v>
      </c>
      <c r="D127" s="91">
        <v>0</v>
      </c>
      <c r="E127" s="91">
        <v>0</v>
      </c>
      <c r="F127" s="91">
        <v>0</v>
      </c>
      <c r="G127" s="86" t="e">
        <f t="shared" si="3"/>
        <v>#DIV/0!</v>
      </c>
      <c r="H127" s="91" t="e">
        <f t="shared" si="4"/>
        <v>#DIV/0!</v>
      </c>
      <c r="I127" s="97" t="e">
        <f t="shared" si="5"/>
        <v>#DIV/0!</v>
      </c>
    </row>
    <row r="128" spans="1:9" s="3" customFormat="1" ht="44.25" customHeight="1">
      <c r="A128" s="45" t="s">
        <v>33</v>
      </c>
      <c r="B128" s="29" t="s">
        <v>78</v>
      </c>
      <c r="C128" s="29" t="s">
        <v>57</v>
      </c>
      <c r="D128" s="71">
        <f>D129+D130+D131</f>
        <v>2401973.341</v>
      </c>
      <c r="E128" s="71">
        <f>E129+E130+E131</f>
        <v>1529206.936</v>
      </c>
      <c r="F128" s="71">
        <f>F129+F130+F131</f>
        <v>1464315.756</v>
      </c>
      <c r="G128" s="71">
        <f t="shared" si="3"/>
        <v>95.75654684318016</v>
      </c>
      <c r="H128" s="71">
        <f t="shared" si="4"/>
        <v>60.963031146314464</v>
      </c>
      <c r="I128" s="92">
        <f>G128-95</f>
        <v>0.7565468431801605</v>
      </c>
    </row>
    <row r="129" spans="1:9" s="7" customFormat="1" ht="17.25" customHeight="1">
      <c r="A129" s="162"/>
      <c r="B129" s="163"/>
      <c r="C129" s="49" t="s">
        <v>35</v>
      </c>
      <c r="D129" s="86">
        <v>976859.328</v>
      </c>
      <c r="E129" s="86">
        <v>788897.805</v>
      </c>
      <c r="F129" s="86">
        <v>775740.64</v>
      </c>
      <c r="G129" s="86">
        <f t="shared" si="3"/>
        <v>98.3322092016722</v>
      </c>
      <c r="H129" s="86">
        <f t="shared" si="4"/>
        <v>79.41170419984975</v>
      </c>
      <c r="I129" s="72">
        <f t="shared" si="5"/>
        <v>3.3322092016721996</v>
      </c>
    </row>
    <row r="130" spans="1:9" s="2" customFormat="1" ht="17.25" customHeight="1">
      <c r="A130" s="164"/>
      <c r="B130" s="165"/>
      <c r="C130" s="49" t="s">
        <v>36</v>
      </c>
      <c r="D130" s="86">
        <v>312622.637</v>
      </c>
      <c r="E130" s="86">
        <v>231702.765</v>
      </c>
      <c r="F130" s="86">
        <v>214424.252</v>
      </c>
      <c r="G130" s="86">
        <f t="shared" si="3"/>
        <v>92.54281104500414</v>
      </c>
      <c r="H130" s="86">
        <f t="shared" si="4"/>
        <v>68.5888437439033</v>
      </c>
      <c r="I130" s="72">
        <f t="shared" si="5"/>
        <v>-2.457188954995857</v>
      </c>
    </row>
    <row r="131" spans="1:9" s="2" customFormat="1" ht="27" customHeight="1">
      <c r="A131" s="164"/>
      <c r="B131" s="165"/>
      <c r="C131" s="49" t="s">
        <v>71</v>
      </c>
      <c r="D131" s="86">
        <v>1112491.376</v>
      </c>
      <c r="E131" s="86">
        <v>508606.366</v>
      </c>
      <c r="F131" s="86">
        <v>474150.864</v>
      </c>
      <c r="G131" s="86">
        <f t="shared" si="3"/>
        <v>93.22550713020372</v>
      </c>
      <c r="H131" s="86">
        <f t="shared" si="4"/>
        <v>42.620632773336666</v>
      </c>
      <c r="I131" s="72">
        <f>G131-95</f>
        <v>-1.7744928697962763</v>
      </c>
    </row>
    <row r="132" spans="1:10" s="2" customFormat="1" ht="21" customHeight="1">
      <c r="A132" s="166"/>
      <c r="B132" s="167"/>
      <c r="C132" s="81" t="s">
        <v>96</v>
      </c>
      <c r="D132" s="89">
        <v>2078136.103</v>
      </c>
      <c r="E132" s="89">
        <v>1305076.599</v>
      </c>
      <c r="F132" s="89">
        <v>1249966.257</v>
      </c>
      <c r="G132" s="89">
        <f>F132/E132*100</f>
        <v>95.77723314920921</v>
      </c>
      <c r="H132" s="89">
        <f t="shared" si="4"/>
        <v>60.148430855685874</v>
      </c>
      <c r="I132" s="80">
        <f>G132-95</f>
        <v>0.7772331492092093</v>
      </c>
      <c r="J132" s="62"/>
    </row>
    <row r="133" spans="1:9" s="2" customFormat="1" ht="45" customHeight="1">
      <c r="A133" s="52" t="s">
        <v>34</v>
      </c>
      <c r="B133" s="53" t="s">
        <v>79</v>
      </c>
      <c r="C133" s="29" t="s">
        <v>56</v>
      </c>
      <c r="D133" s="71">
        <f>D134+D135</f>
        <v>134806.663</v>
      </c>
      <c r="E133" s="71">
        <f>E134+E135</f>
        <v>72055.1</v>
      </c>
      <c r="F133" s="71">
        <f>F134+F135</f>
        <v>71439.178</v>
      </c>
      <c r="G133" s="150">
        <f t="shared" si="3"/>
        <v>99.14520693191737</v>
      </c>
      <c r="H133" s="87">
        <f t="shared" si="4"/>
        <v>52.99380342943435</v>
      </c>
      <c r="I133" s="161">
        <f>G133-95</f>
        <v>4.145206931917372</v>
      </c>
    </row>
    <row r="134" spans="1:9" s="7" customFormat="1" ht="18" customHeight="1">
      <c r="A134" s="162"/>
      <c r="B134" s="163"/>
      <c r="C134" s="49" t="s">
        <v>35</v>
      </c>
      <c r="D134" s="86">
        <v>131463.712</v>
      </c>
      <c r="E134" s="86">
        <v>72055.1</v>
      </c>
      <c r="F134" s="86">
        <v>71439.178</v>
      </c>
      <c r="G134" s="149">
        <f>F134/E134*100</f>
        <v>99.14520693191737</v>
      </c>
      <c r="H134" s="86">
        <f t="shared" si="4"/>
        <v>54.341366840455564</v>
      </c>
      <c r="I134" s="160">
        <f>G134-95</f>
        <v>4.145206931917372</v>
      </c>
    </row>
    <row r="135" spans="1:9" s="7" customFormat="1" ht="28.5" customHeight="1" thickBot="1">
      <c r="A135" s="164"/>
      <c r="B135" s="165"/>
      <c r="C135" s="49" t="s">
        <v>71</v>
      </c>
      <c r="D135" s="86">
        <v>3342.951</v>
      </c>
      <c r="E135" s="86">
        <v>0</v>
      </c>
      <c r="F135" s="86">
        <v>0</v>
      </c>
      <c r="G135" s="86"/>
      <c r="H135" s="86">
        <f t="shared" si="4"/>
        <v>0</v>
      </c>
      <c r="I135" s="72">
        <f>G135-95</f>
        <v>-95</v>
      </c>
    </row>
    <row r="136" spans="1:9" s="7" customFormat="1" ht="21" customHeight="1" hidden="1">
      <c r="A136" s="166"/>
      <c r="B136" s="167"/>
      <c r="C136" s="81" t="s">
        <v>96</v>
      </c>
      <c r="D136" s="143"/>
      <c r="E136" s="143"/>
      <c r="F136" s="144"/>
      <c r="G136" s="89"/>
      <c r="H136" s="89"/>
      <c r="I136" s="80"/>
    </row>
    <row r="137" spans="1:9" s="67" customFormat="1" ht="18" customHeight="1" hidden="1">
      <c r="A137" s="166" t="s">
        <v>72</v>
      </c>
      <c r="B137" s="187"/>
      <c r="C137" s="176"/>
      <c r="D137" s="145">
        <v>0</v>
      </c>
      <c r="E137" s="145" t="s">
        <v>67</v>
      </c>
      <c r="F137" s="145" t="s">
        <v>67</v>
      </c>
      <c r="G137" s="86" t="e">
        <f t="shared" si="3"/>
        <v>#VALUE!</v>
      </c>
      <c r="H137" s="86"/>
      <c r="I137" s="72"/>
    </row>
    <row r="138" spans="1:9" s="67" customFormat="1" ht="27.75" customHeight="1" hidden="1" thickBot="1">
      <c r="A138" s="164" t="s">
        <v>106</v>
      </c>
      <c r="B138" s="188"/>
      <c r="C138" s="163"/>
      <c r="D138" s="146">
        <v>0</v>
      </c>
      <c r="E138" s="146">
        <v>0</v>
      </c>
      <c r="F138" s="146">
        <v>0</v>
      </c>
      <c r="G138" s="110" t="e">
        <f t="shared" si="3"/>
        <v>#DIV/0!</v>
      </c>
      <c r="H138" s="110"/>
      <c r="I138" s="111"/>
    </row>
    <row r="139" spans="1:11" s="1" customFormat="1" ht="26.25" customHeight="1" thickBot="1">
      <c r="A139" s="171" t="s">
        <v>65</v>
      </c>
      <c r="B139" s="172"/>
      <c r="C139" s="172"/>
      <c r="D139" s="123">
        <f>D142+D143+D144</f>
        <v>58059881.50000001</v>
      </c>
      <c r="E139" s="123">
        <f>E142+E143+E144</f>
        <v>28648974.040999997</v>
      </c>
      <c r="F139" s="123">
        <f>F142+F143+F144</f>
        <v>27312550.343999997</v>
      </c>
      <c r="G139" s="123">
        <f>F139/E139*100</f>
        <v>95.33517781443962</v>
      </c>
      <c r="H139" s="123">
        <f t="shared" si="4"/>
        <v>47.04203597797559</v>
      </c>
      <c r="I139" s="124">
        <f t="shared" si="5"/>
        <v>0.3351778144396178</v>
      </c>
      <c r="J139" s="58"/>
      <c r="K139" s="58"/>
    </row>
    <row r="140" spans="1:11" s="1" customFormat="1" ht="36.75" customHeight="1" hidden="1">
      <c r="A140" s="177" t="s">
        <v>119</v>
      </c>
      <c r="B140" s="177"/>
      <c r="C140" s="177"/>
      <c r="D140" s="154">
        <f>D142+D143+D145</f>
        <v>55597385.11400001</v>
      </c>
      <c r="E140" s="154">
        <f>E142+E143+E145</f>
        <v>28648974.040999997</v>
      </c>
      <c r="F140" s="152">
        <f>F142+F143+F145</f>
        <v>27312550.343999997</v>
      </c>
      <c r="G140" s="121">
        <f>F140/E140*100</f>
        <v>95.33517781443962</v>
      </c>
      <c r="H140" s="121">
        <f>F140/D140*100</f>
        <v>49.12560237859533</v>
      </c>
      <c r="I140" s="122">
        <f>G140-95</f>
        <v>0.3351778144396178</v>
      </c>
      <c r="J140" s="58"/>
      <c r="K140" s="58"/>
    </row>
    <row r="141" spans="1:9" s="1" customFormat="1" ht="15.75" customHeight="1">
      <c r="A141" s="178"/>
      <c r="B141" s="178"/>
      <c r="C141" s="29" t="s">
        <v>63</v>
      </c>
      <c r="D141" s="145"/>
      <c r="E141" s="145"/>
      <c r="F141" s="145"/>
      <c r="G141" s="86"/>
      <c r="H141" s="86"/>
      <c r="I141" s="72"/>
    </row>
    <row r="142" spans="1:13" s="1" customFormat="1" ht="20.25" customHeight="1">
      <c r="A142" s="178"/>
      <c r="B142" s="178"/>
      <c r="C142" s="29" t="s">
        <v>35</v>
      </c>
      <c r="D142" s="87">
        <f>D7+D11+D23+D29+D34+D38+D43+D47+D51+D55+D59+D63+D67+D71+D75+D80+D85+D97+D92+D100+D103+D107+D112+D116+D121+D124+D126+D129+D134</f>
        <v>30058224.378000006</v>
      </c>
      <c r="E142" s="87">
        <f>E7+E11+E23+E29+E34+E38+E43+E47+E51+E55+E59+E63+E67+E71+E75+E80+E85+E92+E97+E100+E103+E107+E112+E116+E121+E124+E126+E129+E134</f>
        <v>16318703.629999999</v>
      </c>
      <c r="F142" s="87">
        <f>F7+F11+F23+F29+F34+F38+F43+F47+F51+F55+F59+F63+F67+F71+F75+F80+F85+F92+F97+F100+F103+F107+F112+F116+F121+F124+F126+F129+F134</f>
        <v>15430998.629999997</v>
      </c>
      <c r="G142" s="87">
        <f t="shared" si="3"/>
        <v>94.56019901992667</v>
      </c>
      <c r="H142" s="87">
        <f t="shared" si="4"/>
        <v>51.33702655202128</v>
      </c>
      <c r="I142" s="93">
        <f t="shared" si="5"/>
        <v>-0.43980098007332913</v>
      </c>
      <c r="K142" s="47"/>
      <c r="L142" s="47"/>
      <c r="M142" s="47"/>
    </row>
    <row r="143" spans="1:9" s="1" customFormat="1" ht="20.25" customHeight="1">
      <c r="A143" s="178"/>
      <c r="B143" s="178"/>
      <c r="C143" s="29" t="s">
        <v>36</v>
      </c>
      <c r="D143" s="87">
        <f>D26+D30+D39+D44+D48+D52+D56+D60+D64+D68+D72+D76+D86+D93+D104+D108+D130+D98</f>
        <v>13048534.097000003</v>
      </c>
      <c r="E143" s="87">
        <f>E26+E30+E39+E44+E48+E52+E56+E60+E64+E68+E72+E76+E86+E93+E104+E108+E130+E98</f>
        <v>7679135.824999999</v>
      </c>
      <c r="F143" s="87">
        <f>F26+F30+F39+F44+F48+F52+F56+F60+F64+F68+F72+F76+F86+F93+F104+F108+F130+F98</f>
        <v>7620402.117</v>
      </c>
      <c r="G143" s="87">
        <f t="shared" si="3"/>
        <v>99.23515211426802</v>
      </c>
      <c r="H143" s="87">
        <f t="shared" si="4"/>
        <v>58.400446060465995</v>
      </c>
      <c r="I143" s="93">
        <f t="shared" si="5"/>
        <v>4.235152114268018</v>
      </c>
    </row>
    <row r="144" spans="1:9" s="1" customFormat="1" ht="30" customHeight="1" thickBot="1">
      <c r="A144" s="178"/>
      <c r="B144" s="178"/>
      <c r="C144" s="30" t="s">
        <v>71</v>
      </c>
      <c r="D144" s="87">
        <f>D8+D31+D35+D40+D45+D49+D53+D57+D61+D65+D69+D73+D77+D81+D87+D94+D109+D114+D118+D127+D131+D135+D137+D105+D27</f>
        <v>14953123.025</v>
      </c>
      <c r="E144" s="87">
        <f>E8+E31+E35+E40+E45+E49+E53+E57+E61+E65+E69+E73+E77+E81+E87+E94+E109+E114+E118+E127+E131+E135+E105+E27-0.001</f>
        <v>4651134.586</v>
      </c>
      <c r="F144" s="87">
        <f>F8+F31+F35+F40+F45+F49+F53+F57+F61+F65+F69+F73+F77+F81+F87+F94+F109+F114+F118+F127+F131+F135+F105+F27</f>
        <v>4261149.596999999</v>
      </c>
      <c r="G144" s="87">
        <f>F144/E144*100</f>
        <v>91.61527189142488</v>
      </c>
      <c r="H144" s="87">
        <f aca="true" t="shared" si="6" ref="H144:H153">F144/D144*100</f>
        <v>28.496719982011914</v>
      </c>
      <c r="I144" s="93">
        <f aca="true" t="shared" si="7" ref="I144:I151">G144-95</f>
        <v>-3.3847281085751177</v>
      </c>
    </row>
    <row r="145" spans="1:9" s="98" customFormat="1" ht="56.25" customHeight="1" hidden="1">
      <c r="A145" s="179"/>
      <c r="B145" s="179"/>
      <c r="C145" s="116" t="s">
        <v>121</v>
      </c>
      <c r="D145" s="153">
        <f>D144-2462496.386</f>
        <v>12490626.639</v>
      </c>
      <c r="E145" s="146">
        <f>E144</f>
        <v>4651134.586</v>
      </c>
      <c r="F145" s="153">
        <f>F144</f>
        <v>4261149.596999999</v>
      </c>
      <c r="G145" s="117">
        <f>F145/E145*100</f>
        <v>91.61527189142488</v>
      </c>
      <c r="H145" s="117">
        <f>F145/D145*100</f>
        <v>34.11477838666024</v>
      </c>
      <c r="I145" s="118">
        <f>G145-95</f>
        <v>-3.3847281085751177</v>
      </c>
    </row>
    <row r="146" spans="1:13" s="1" customFormat="1" ht="26.25" customHeight="1" thickBot="1">
      <c r="A146" s="185" t="s">
        <v>64</v>
      </c>
      <c r="B146" s="186"/>
      <c r="C146" s="186"/>
      <c r="D146" s="119">
        <f>D149+D150+D151</f>
        <v>58072092.726</v>
      </c>
      <c r="E146" s="119">
        <f>E149+E150+E151</f>
        <v>28649074.641</v>
      </c>
      <c r="F146" s="119">
        <f>F149+F150+F151</f>
        <v>27312650.943999995</v>
      </c>
      <c r="G146" s="119">
        <f aca="true" t="shared" si="8" ref="G146:G153">F146/E146*100</f>
        <v>95.33519419476315</v>
      </c>
      <c r="H146" s="119">
        <f t="shared" si="6"/>
        <v>47.03231735227546</v>
      </c>
      <c r="I146" s="120">
        <f t="shared" si="7"/>
        <v>0.3351941947631474</v>
      </c>
      <c r="K146" s="83"/>
      <c r="L146" s="83"/>
      <c r="M146" s="83"/>
    </row>
    <row r="147" spans="1:13" s="1" customFormat="1" ht="36.75" customHeight="1" hidden="1">
      <c r="A147" s="180" t="s">
        <v>120</v>
      </c>
      <c r="B147" s="180"/>
      <c r="C147" s="180"/>
      <c r="D147" s="155">
        <f>D149+D150+D152</f>
        <v>55609596.34</v>
      </c>
      <c r="E147" s="156">
        <f>E149+E150+E152</f>
        <v>28649074.641</v>
      </c>
      <c r="F147" s="107">
        <f>F149+F150+F152</f>
        <v>27312650.943999995</v>
      </c>
      <c r="G147" s="107">
        <f>F147/E147*100</f>
        <v>95.33519419476315</v>
      </c>
      <c r="H147" s="107">
        <f>F147/D147*100</f>
        <v>49.11499586691658</v>
      </c>
      <c r="I147" s="108">
        <f>G147-95</f>
        <v>0.3351941947631474</v>
      </c>
      <c r="K147" s="83"/>
      <c r="L147" s="83"/>
      <c r="M147" s="83"/>
    </row>
    <row r="148" spans="1:9" s="1" customFormat="1" ht="15.75" customHeight="1">
      <c r="A148" s="195"/>
      <c r="B148" s="195"/>
      <c r="C148" s="44" t="s">
        <v>63</v>
      </c>
      <c r="D148" s="148"/>
      <c r="E148" s="151"/>
      <c r="F148" s="148"/>
      <c r="G148" s="86"/>
      <c r="H148" s="86"/>
      <c r="I148" s="72"/>
    </row>
    <row r="149" spans="1:13" s="1" customFormat="1" ht="30.75" customHeight="1">
      <c r="A149" s="195"/>
      <c r="B149" s="195"/>
      <c r="C149" s="31" t="s">
        <v>70</v>
      </c>
      <c r="D149" s="88">
        <f>D142+D18</f>
        <v>30070435.604000006</v>
      </c>
      <c r="E149" s="88">
        <f>E142+E18</f>
        <v>16318804.229999999</v>
      </c>
      <c r="F149" s="88">
        <f>F142+F18</f>
        <v>15431099.229999997</v>
      </c>
      <c r="G149" s="88">
        <f t="shared" si="8"/>
        <v>94.56023255449028</v>
      </c>
      <c r="H149" s="88">
        <f t="shared" si="6"/>
        <v>51.31651377856107</v>
      </c>
      <c r="I149" s="94">
        <f t="shared" si="7"/>
        <v>-0.439767445509716</v>
      </c>
      <c r="K149" s="83"/>
      <c r="L149" s="83"/>
      <c r="M149" s="83"/>
    </row>
    <row r="150" spans="1:13" s="1" customFormat="1" ht="20.25" customHeight="1">
      <c r="A150" s="195"/>
      <c r="B150" s="195"/>
      <c r="C150" s="31" t="s">
        <v>36</v>
      </c>
      <c r="D150" s="88">
        <f aca="true" t="shared" si="9" ref="D150:F152">D143</f>
        <v>13048534.097000003</v>
      </c>
      <c r="E150" s="88">
        <f t="shared" si="9"/>
        <v>7679135.824999999</v>
      </c>
      <c r="F150" s="88">
        <f t="shared" si="9"/>
        <v>7620402.117</v>
      </c>
      <c r="G150" s="88">
        <f t="shared" si="8"/>
        <v>99.23515211426802</v>
      </c>
      <c r="H150" s="88">
        <f t="shared" si="6"/>
        <v>58.400446060465995</v>
      </c>
      <c r="I150" s="94">
        <f t="shared" si="7"/>
        <v>4.235152114268018</v>
      </c>
      <c r="K150" s="83"/>
      <c r="L150" s="83"/>
      <c r="M150" s="83"/>
    </row>
    <row r="151" spans="1:13" s="1" customFormat="1" ht="31.5" customHeight="1">
      <c r="A151" s="195"/>
      <c r="B151" s="195"/>
      <c r="C151" s="32" t="s">
        <v>71</v>
      </c>
      <c r="D151" s="88">
        <f t="shared" si="9"/>
        <v>14953123.025</v>
      </c>
      <c r="E151" s="88">
        <f>E144</f>
        <v>4651134.586</v>
      </c>
      <c r="F151" s="88">
        <f>F144</f>
        <v>4261149.596999999</v>
      </c>
      <c r="G151" s="88">
        <f t="shared" si="8"/>
        <v>91.61527189142488</v>
      </c>
      <c r="H151" s="88">
        <f t="shared" si="6"/>
        <v>28.496719982011914</v>
      </c>
      <c r="I151" s="94">
        <f t="shared" si="7"/>
        <v>-3.3847281085751177</v>
      </c>
      <c r="K151" s="83"/>
      <c r="L151" s="83"/>
      <c r="M151" s="83"/>
    </row>
    <row r="152" spans="1:13" s="1" customFormat="1" ht="56.25" customHeight="1" hidden="1">
      <c r="A152" s="195"/>
      <c r="B152" s="195"/>
      <c r="C152" s="32" t="s">
        <v>121</v>
      </c>
      <c r="D152" s="147">
        <f t="shared" si="9"/>
        <v>12490626.639</v>
      </c>
      <c r="E152" s="147">
        <f t="shared" si="9"/>
        <v>4651134.586</v>
      </c>
      <c r="F152" s="147">
        <f t="shared" si="9"/>
        <v>4261149.596999999</v>
      </c>
      <c r="G152" s="88">
        <f>F152/E152*100</f>
        <v>91.61527189142488</v>
      </c>
      <c r="H152" s="88">
        <f>F152/D152*100</f>
        <v>34.11477838666024</v>
      </c>
      <c r="I152" s="114">
        <f>G152-95</f>
        <v>-3.3847281085751177</v>
      </c>
      <c r="K152" s="83"/>
      <c r="L152" s="83"/>
      <c r="M152" s="83"/>
    </row>
    <row r="153" spans="1:13" s="2" customFormat="1" ht="21.75" customHeight="1">
      <c r="A153" s="195"/>
      <c r="B153" s="195"/>
      <c r="C153" s="115" t="s">
        <v>96</v>
      </c>
      <c r="D153" s="112">
        <f>D9+D32+D41+D78+D82+D89+D110+D119+D132+D136+D36+D95</f>
        <v>10784690.714000002</v>
      </c>
      <c r="E153" s="112">
        <f>E9+E32+E41+E78+E82+E89+E110+E119+E132+E136+E36+E95</f>
        <v>3482420.727</v>
      </c>
      <c r="F153" s="112">
        <f>F9+F32+F41+F78+F82+F89+F110+F119+F132+F136+F36+F95</f>
        <v>3270298.3880000003</v>
      </c>
      <c r="G153" s="112">
        <f t="shared" si="8"/>
        <v>93.90876761801448</v>
      </c>
      <c r="H153" s="112">
        <f t="shared" si="6"/>
        <v>30.32352502937063</v>
      </c>
      <c r="I153" s="113">
        <f>G153-95</f>
        <v>-1.0912323819855203</v>
      </c>
      <c r="K153" s="83"/>
      <c r="L153" s="83"/>
      <c r="M153" s="83"/>
    </row>
    <row r="154" spans="1:13" s="2" customFormat="1" ht="45" customHeight="1" hidden="1">
      <c r="A154" s="105"/>
      <c r="B154" s="106"/>
      <c r="C154" s="109" t="s">
        <v>122</v>
      </c>
      <c r="D154" s="132">
        <f>D153-D89+D90</f>
        <v>10240036.072</v>
      </c>
      <c r="E154" s="132">
        <f>E153-E89+E90</f>
        <v>3456286.662</v>
      </c>
      <c r="F154" s="127">
        <f>F153-F89+F90</f>
        <v>3245176.879</v>
      </c>
      <c r="G154" s="107">
        <f>F154/E154*100</f>
        <v>93.89200596926645</v>
      </c>
      <c r="H154" s="107">
        <f>F154/D154*100</f>
        <v>31.69106882224272</v>
      </c>
      <c r="I154" s="108">
        <f>G154-95</f>
        <v>-1.1079940307335505</v>
      </c>
      <c r="K154" s="83"/>
      <c r="L154" s="83"/>
      <c r="M154" s="83"/>
    </row>
    <row r="155" spans="1:8" ht="12" customHeight="1">
      <c r="A155" s="42"/>
      <c r="B155" s="43" t="s">
        <v>99</v>
      </c>
      <c r="C155" s="43"/>
      <c r="D155" s="138"/>
      <c r="E155" s="133"/>
      <c r="F155" s="25"/>
      <c r="G155" s="18"/>
      <c r="H155" s="18"/>
    </row>
    <row r="156" spans="1:9" s="13" customFormat="1" ht="27.75" customHeight="1" hidden="1">
      <c r="A156" s="173" t="s">
        <v>117</v>
      </c>
      <c r="B156" s="174"/>
      <c r="C156" s="174"/>
      <c r="D156" s="174"/>
      <c r="E156" s="174"/>
      <c r="F156" s="174"/>
      <c r="G156" s="174"/>
      <c r="H156" s="174"/>
      <c r="I156" s="3"/>
    </row>
    <row r="157" spans="1:8" s="6" customFormat="1" ht="17.25" customHeight="1">
      <c r="A157" s="169" t="s">
        <v>128</v>
      </c>
      <c r="B157" s="170"/>
      <c r="C157" s="170"/>
      <c r="D157" s="170"/>
      <c r="E157" s="170"/>
      <c r="F157" s="170"/>
      <c r="G157" s="170"/>
      <c r="H157" s="170"/>
    </row>
    <row r="158" spans="1:9" s="4" customFormat="1" ht="12.75" hidden="1">
      <c r="A158" s="20"/>
      <c r="B158" s="21"/>
      <c r="C158" s="21"/>
      <c r="D158" s="134"/>
      <c r="E158" s="134"/>
      <c r="F158" s="26"/>
      <c r="G158" s="19"/>
      <c r="H158" s="19"/>
      <c r="I158" s="66"/>
    </row>
    <row r="159" spans="1:9" s="4" customFormat="1" ht="15" hidden="1">
      <c r="A159" s="20"/>
      <c r="B159" s="21"/>
      <c r="C159" s="21"/>
      <c r="D159" s="136"/>
      <c r="E159" s="136"/>
      <c r="F159" s="26"/>
      <c r="G159" s="19"/>
      <c r="H159" s="19"/>
      <c r="I159" s="66"/>
    </row>
    <row r="160" spans="1:9" s="4" customFormat="1" ht="12.75" hidden="1">
      <c r="A160" s="38"/>
      <c r="B160" s="39"/>
      <c r="C160" s="39"/>
      <c r="D160" s="139"/>
      <c r="E160" s="137"/>
      <c r="F160" s="40"/>
      <c r="G160" s="41"/>
      <c r="H160" s="41"/>
      <c r="I160" s="66"/>
    </row>
    <row r="161" spans="1:9" s="4" customFormat="1" ht="32.25" customHeight="1" hidden="1">
      <c r="A161" s="17" t="s">
        <v>0</v>
      </c>
      <c r="B161" s="17" t="s">
        <v>62</v>
      </c>
      <c r="C161" s="17" t="s">
        <v>69</v>
      </c>
      <c r="D161" s="140"/>
      <c r="E161" s="40"/>
      <c r="F161" s="40"/>
      <c r="G161" s="41"/>
      <c r="H161" s="41"/>
      <c r="I161" s="66"/>
    </row>
    <row r="162" spans="1:9" s="4" customFormat="1" ht="15.75" hidden="1">
      <c r="A162" s="182" t="s">
        <v>64</v>
      </c>
      <c r="B162" s="183"/>
      <c r="C162" s="184"/>
      <c r="D162" s="68">
        <f>D164+D165+D166</f>
        <v>24525968.417999998</v>
      </c>
      <c r="E162" s="68">
        <f>E164+E165+E166</f>
        <v>21619356.084</v>
      </c>
      <c r="F162" s="68">
        <f>F164+F165+F166</f>
        <v>20841969.650000002</v>
      </c>
      <c r="G162" s="33">
        <f>F162/E162*100</f>
        <v>96.40421097196635</v>
      </c>
      <c r="H162" s="33">
        <f>F162/D162*100</f>
        <v>84.97919142187165</v>
      </c>
      <c r="I162" s="66"/>
    </row>
    <row r="163" spans="1:9" s="4" customFormat="1" ht="13.5" hidden="1">
      <c r="A163" s="168"/>
      <c r="B163" s="168"/>
      <c r="C163" s="34" t="s">
        <v>63</v>
      </c>
      <c r="D163" s="69"/>
      <c r="E163" s="69"/>
      <c r="F163" s="69"/>
      <c r="G163" s="35"/>
      <c r="H163" s="35"/>
      <c r="I163" s="66"/>
    </row>
    <row r="164" spans="1:9" s="4" customFormat="1" ht="27" hidden="1">
      <c r="A164" s="168"/>
      <c r="B164" s="168"/>
      <c r="C164" s="36" t="s">
        <v>70</v>
      </c>
      <c r="D164" s="70">
        <v>14805057.912999997</v>
      </c>
      <c r="E164" s="70">
        <v>13268979.204</v>
      </c>
      <c r="F164" s="70">
        <v>12716245.471</v>
      </c>
      <c r="G164" s="33">
        <v>95.83439144411821</v>
      </c>
      <c r="H164" s="33">
        <v>85.89122410547374</v>
      </c>
      <c r="I164" s="66"/>
    </row>
    <row r="165" spans="1:9" s="4" customFormat="1" ht="13.5" hidden="1">
      <c r="A165" s="168"/>
      <c r="B165" s="168"/>
      <c r="C165" s="36" t="s">
        <v>36</v>
      </c>
      <c r="D165" s="70">
        <v>7926615.303999999</v>
      </c>
      <c r="E165" s="70">
        <v>7092166.329999999</v>
      </c>
      <c r="F165" s="70">
        <v>6886598.409</v>
      </c>
      <c r="G165" s="33">
        <v>97.10147913296332</v>
      </c>
      <c r="H165" s="33">
        <v>86.87943270723412</v>
      </c>
      <c r="I165" s="66"/>
    </row>
    <row r="166" spans="1:9" s="4" customFormat="1" ht="27" hidden="1">
      <c r="A166" s="168"/>
      <c r="B166" s="168"/>
      <c r="C166" s="37" t="s">
        <v>71</v>
      </c>
      <c r="D166" s="70">
        <v>1794295.2010000001</v>
      </c>
      <c r="E166" s="70">
        <v>1258210.55</v>
      </c>
      <c r="F166" s="70">
        <v>1239125.77</v>
      </c>
      <c r="G166" s="33">
        <v>98.4831807363243</v>
      </c>
      <c r="H166" s="33">
        <v>69.05919211673798</v>
      </c>
      <c r="I166" s="66"/>
    </row>
    <row r="167" spans="1:9" s="4" customFormat="1" ht="12.75" hidden="1">
      <c r="A167" s="20"/>
      <c r="B167" s="21"/>
      <c r="C167" s="21"/>
      <c r="D167" s="134"/>
      <c r="E167" s="134"/>
      <c r="F167" s="26"/>
      <c r="G167" s="19"/>
      <c r="H167" s="19"/>
      <c r="I167" s="66"/>
    </row>
    <row r="168" spans="1:9" s="4" customFormat="1" ht="15">
      <c r="A168" s="20"/>
      <c r="B168" s="21"/>
      <c r="C168" s="135"/>
      <c r="D168" s="136"/>
      <c r="E168" s="136"/>
      <c r="F168" s="26"/>
      <c r="G168" s="19"/>
      <c r="H168" s="19"/>
      <c r="I168" s="66"/>
    </row>
    <row r="169" spans="1:9" s="4" customFormat="1" ht="12.75">
      <c r="A169" s="20"/>
      <c r="B169" s="21"/>
      <c r="C169" s="21"/>
      <c r="D169" s="134"/>
      <c r="E169" s="134"/>
      <c r="F169" s="26"/>
      <c r="G169" s="19"/>
      <c r="H169" s="19"/>
      <c r="I169" s="66"/>
    </row>
    <row r="170" spans="1:9" s="4" customFormat="1" ht="12.75">
      <c r="A170" s="20"/>
      <c r="B170" s="21"/>
      <c r="C170" s="21"/>
      <c r="D170" s="134"/>
      <c r="E170" s="134"/>
      <c r="F170" s="26"/>
      <c r="G170" s="19"/>
      <c r="H170" s="19"/>
      <c r="I170" s="66"/>
    </row>
    <row r="171" spans="1:9" s="4" customFormat="1" ht="12.75">
      <c r="A171" s="20"/>
      <c r="B171" s="21"/>
      <c r="C171" s="21"/>
      <c r="D171" s="26"/>
      <c r="E171" s="26"/>
      <c r="F171" s="90"/>
      <c r="G171" s="19"/>
      <c r="H171" s="19"/>
      <c r="I171" s="66"/>
    </row>
    <row r="172" spans="1:9" s="4" customFormat="1" ht="12.75">
      <c r="A172" s="20"/>
      <c r="B172" s="21"/>
      <c r="C172" s="21"/>
      <c r="D172" s="134"/>
      <c r="E172" s="134"/>
      <c r="F172" s="26"/>
      <c r="G172" s="19"/>
      <c r="H172" s="19"/>
      <c r="I172" s="66"/>
    </row>
    <row r="173" spans="1:9" s="4" customFormat="1" ht="12.75">
      <c r="A173" s="20"/>
      <c r="B173" s="21"/>
      <c r="C173" s="21"/>
      <c r="D173" s="134"/>
      <c r="E173" s="134"/>
      <c r="F173" s="26"/>
      <c r="G173" s="19"/>
      <c r="H173" s="19"/>
      <c r="I173" s="66"/>
    </row>
    <row r="174" spans="1:9" s="4" customFormat="1" ht="12.75">
      <c r="A174" s="20"/>
      <c r="B174" s="21"/>
      <c r="C174" s="21"/>
      <c r="D174" s="134"/>
      <c r="E174" s="134"/>
      <c r="F174" s="26"/>
      <c r="G174" s="19"/>
      <c r="H174" s="19"/>
      <c r="I174" s="66"/>
    </row>
    <row r="175" spans="1:9" s="4" customFormat="1" ht="12.75">
      <c r="A175" s="20"/>
      <c r="B175" s="21"/>
      <c r="C175" s="21"/>
      <c r="D175" s="134"/>
      <c r="E175" s="134"/>
      <c r="F175" s="26"/>
      <c r="G175" s="19"/>
      <c r="H175" s="19"/>
      <c r="I175" s="66"/>
    </row>
    <row r="176" spans="1:9" s="4" customFormat="1" ht="12.75">
      <c r="A176" s="20"/>
      <c r="B176" s="21"/>
      <c r="C176" s="21"/>
      <c r="D176" s="134"/>
      <c r="E176" s="134"/>
      <c r="F176" s="26"/>
      <c r="G176" s="19"/>
      <c r="H176" s="19"/>
      <c r="I176" s="66"/>
    </row>
    <row r="177" spans="1:9" s="4" customFormat="1" ht="12.75">
      <c r="A177" s="20"/>
      <c r="B177" s="21"/>
      <c r="C177" s="21"/>
      <c r="D177" s="134"/>
      <c r="E177" s="134"/>
      <c r="F177" s="26"/>
      <c r="G177" s="19"/>
      <c r="H177" s="19"/>
      <c r="I177" s="66"/>
    </row>
    <row r="178" spans="1:9" s="4" customFormat="1" ht="12.75">
      <c r="A178" s="20"/>
      <c r="B178" s="21"/>
      <c r="C178" s="21"/>
      <c r="D178" s="134"/>
      <c r="E178" s="134"/>
      <c r="F178" s="26"/>
      <c r="G178" s="19"/>
      <c r="H178" s="19"/>
      <c r="I178" s="66"/>
    </row>
    <row r="179" spans="1:9" s="4" customFormat="1" ht="12.75">
      <c r="A179" s="20"/>
      <c r="B179" s="21"/>
      <c r="C179" s="21"/>
      <c r="D179" s="134"/>
      <c r="E179" s="134"/>
      <c r="F179" s="26"/>
      <c r="G179" s="19"/>
      <c r="H179" s="19"/>
      <c r="I179" s="66"/>
    </row>
    <row r="180" spans="1:9" s="4" customFormat="1" ht="12.75">
      <c r="A180" s="20"/>
      <c r="B180" s="21"/>
      <c r="C180" s="21"/>
      <c r="D180" s="134"/>
      <c r="E180" s="134"/>
      <c r="F180" s="26"/>
      <c r="G180" s="19"/>
      <c r="H180" s="19"/>
      <c r="I180" s="66"/>
    </row>
    <row r="181" spans="1:9" s="4" customFormat="1" ht="12.75">
      <c r="A181" s="20"/>
      <c r="B181" s="21"/>
      <c r="C181" s="21"/>
      <c r="D181" s="134"/>
      <c r="E181" s="134"/>
      <c r="F181" s="26"/>
      <c r="G181" s="19"/>
      <c r="H181" s="19"/>
      <c r="I181" s="66"/>
    </row>
    <row r="182" spans="1:9" s="4" customFormat="1" ht="12.75">
      <c r="A182" s="20"/>
      <c r="B182" s="21"/>
      <c r="C182" s="21"/>
      <c r="D182" s="134"/>
      <c r="E182" s="134"/>
      <c r="F182" s="26"/>
      <c r="G182" s="19"/>
      <c r="H182" s="19"/>
      <c r="I182" s="66"/>
    </row>
    <row r="183" spans="1:9" s="4" customFormat="1" ht="12.75">
      <c r="A183" s="20"/>
      <c r="B183" s="21"/>
      <c r="C183" s="21"/>
      <c r="D183" s="134"/>
      <c r="E183" s="134"/>
      <c r="F183" s="26"/>
      <c r="G183" s="19"/>
      <c r="H183" s="19"/>
      <c r="I183" s="66"/>
    </row>
    <row r="184" spans="1:9" s="4" customFormat="1" ht="12.75">
      <c r="A184" s="20"/>
      <c r="B184" s="21"/>
      <c r="C184" s="21"/>
      <c r="D184" s="134"/>
      <c r="E184" s="134"/>
      <c r="F184" s="26"/>
      <c r="G184" s="19"/>
      <c r="H184" s="19"/>
      <c r="I184" s="66"/>
    </row>
    <row r="185" spans="1:9" s="4" customFormat="1" ht="12.75">
      <c r="A185" s="20"/>
      <c r="B185" s="21"/>
      <c r="C185" s="21"/>
      <c r="D185" s="134"/>
      <c r="E185" s="134"/>
      <c r="F185" s="26"/>
      <c r="G185" s="19"/>
      <c r="H185" s="19"/>
      <c r="I185" s="66"/>
    </row>
    <row r="186" spans="1:9" s="4" customFormat="1" ht="12.75">
      <c r="A186" s="20"/>
      <c r="B186" s="21"/>
      <c r="C186" s="21"/>
      <c r="D186" s="134"/>
      <c r="E186" s="134"/>
      <c r="F186" s="26"/>
      <c r="G186" s="19"/>
      <c r="H186" s="19"/>
      <c r="I186" s="66"/>
    </row>
    <row r="187" spans="1:9" s="4" customFormat="1" ht="12.75">
      <c r="A187" s="20"/>
      <c r="B187" s="21"/>
      <c r="C187" s="21"/>
      <c r="D187" s="134"/>
      <c r="E187" s="134"/>
      <c r="F187" s="26"/>
      <c r="G187" s="19"/>
      <c r="H187" s="19"/>
      <c r="I187" s="66"/>
    </row>
    <row r="188" spans="1:9" s="4" customFormat="1" ht="12.75">
      <c r="A188" s="20"/>
      <c r="B188" s="21"/>
      <c r="C188" s="21"/>
      <c r="D188" s="134"/>
      <c r="E188" s="134"/>
      <c r="F188" s="26"/>
      <c r="G188" s="19"/>
      <c r="H188" s="19"/>
      <c r="I188" s="66"/>
    </row>
    <row r="189" spans="1:9" s="4" customFormat="1" ht="12.75">
      <c r="A189" s="20"/>
      <c r="B189" s="21"/>
      <c r="C189" s="21"/>
      <c r="D189" s="134"/>
      <c r="E189" s="134"/>
      <c r="F189" s="26"/>
      <c r="G189" s="19"/>
      <c r="H189" s="19"/>
      <c r="I189" s="66"/>
    </row>
    <row r="190" spans="1:9" s="4" customFormat="1" ht="12.75">
      <c r="A190" s="20"/>
      <c r="B190" s="21"/>
      <c r="C190" s="21"/>
      <c r="D190" s="134"/>
      <c r="E190" s="134"/>
      <c r="F190" s="26"/>
      <c r="G190" s="19"/>
      <c r="H190" s="19"/>
      <c r="I190" s="66"/>
    </row>
    <row r="191" spans="1:9" s="4" customFormat="1" ht="12.75">
      <c r="A191" s="20"/>
      <c r="B191" s="21"/>
      <c r="C191" s="21"/>
      <c r="D191" s="134"/>
      <c r="E191" s="134"/>
      <c r="F191" s="26"/>
      <c r="G191" s="19"/>
      <c r="H191" s="19"/>
      <c r="I191" s="66"/>
    </row>
    <row r="192" spans="1:9" s="4" customFormat="1" ht="12.75">
      <c r="A192" s="20"/>
      <c r="B192" s="21"/>
      <c r="C192" s="21"/>
      <c r="D192" s="134"/>
      <c r="E192" s="134"/>
      <c r="F192" s="26"/>
      <c r="G192" s="19"/>
      <c r="H192" s="19"/>
      <c r="I192" s="66"/>
    </row>
    <row r="193" spans="1:9" s="4" customFormat="1" ht="12.75">
      <c r="A193" s="20"/>
      <c r="B193" s="21"/>
      <c r="C193" s="21"/>
      <c r="D193" s="134"/>
      <c r="E193" s="134"/>
      <c r="F193" s="26"/>
      <c r="G193" s="19"/>
      <c r="H193" s="19"/>
      <c r="I193" s="66"/>
    </row>
    <row r="194" spans="1:9" s="4" customFormat="1" ht="12.75">
      <c r="A194" s="20"/>
      <c r="B194" s="21"/>
      <c r="C194" s="21"/>
      <c r="D194" s="134"/>
      <c r="E194" s="134"/>
      <c r="F194" s="26"/>
      <c r="G194" s="19"/>
      <c r="H194" s="19"/>
      <c r="I194" s="66"/>
    </row>
    <row r="195" spans="1:9" s="4" customFormat="1" ht="12.75">
      <c r="A195" s="20"/>
      <c r="B195" s="21"/>
      <c r="C195" s="21"/>
      <c r="D195" s="134"/>
      <c r="E195" s="134"/>
      <c r="F195" s="26"/>
      <c r="G195" s="19"/>
      <c r="H195" s="19"/>
      <c r="I195" s="66"/>
    </row>
    <row r="196" spans="1:9" s="4" customFormat="1" ht="12.75">
      <c r="A196" s="20"/>
      <c r="B196" s="21"/>
      <c r="C196" s="21"/>
      <c r="D196" s="134"/>
      <c r="E196" s="134"/>
      <c r="F196" s="26"/>
      <c r="G196" s="19"/>
      <c r="H196" s="19"/>
      <c r="I196" s="66"/>
    </row>
    <row r="197" spans="1:9" s="4" customFormat="1" ht="12.75">
      <c r="A197" s="20"/>
      <c r="B197" s="21"/>
      <c r="C197" s="21"/>
      <c r="D197" s="134"/>
      <c r="E197" s="134"/>
      <c r="F197" s="26"/>
      <c r="G197" s="19"/>
      <c r="H197" s="19"/>
      <c r="I197" s="66"/>
    </row>
    <row r="198" spans="1:9" s="4" customFormat="1" ht="12.75">
      <c r="A198" s="20"/>
      <c r="B198" s="21"/>
      <c r="C198" s="21"/>
      <c r="D198" s="134"/>
      <c r="E198" s="134"/>
      <c r="F198" s="26"/>
      <c r="G198" s="19"/>
      <c r="H198" s="19"/>
      <c r="I198" s="66"/>
    </row>
    <row r="199" spans="1:9" s="4" customFormat="1" ht="12.75">
      <c r="A199" s="20"/>
      <c r="B199" s="21"/>
      <c r="C199" s="21"/>
      <c r="D199" s="134"/>
      <c r="E199" s="134"/>
      <c r="F199" s="26"/>
      <c r="G199" s="19"/>
      <c r="H199" s="19"/>
      <c r="I199" s="66"/>
    </row>
    <row r="200" spans="1:9" s="4" customFormat="1" ht="12.75">
      <c r="A200" s="20"/>
      <c r="B200" s="21"/>
      <c r="C200" s="21"/>
      <c r="D200" s="134"/>
      <c r="E200" s="134"/>
      <c r="F200" s="26"/>
      <c r="G200" s="19"/>
      <c r="H200" s="19"/>
      <c r="I200" s="66"/>
    </row>
    <row r="201" spans="1:9" s="4" customFormat="1" ht="12.75">
      <c r="A201" s="20"/>
      <c r="B201" s="21"/>
      <c r="C201" s="21"/>
      <c r="D201" s="134"/>
      <c r="E201" s="134"/>
      <c r="F201" s="26"/>
      <c r="G201" s="19"/>
      <c r="H201" s="19"/>
      <c r="I201" s="66"/>
    </row>
    <row r="202" spans="1:9" s="4" customFormat="1" ht="12.75">
      <c r="A202" s="20"/>
      <c r="B202" s="21"/>
      <c r="C202" s="21"/>
      <c r="D202" s="134"/>
      <c r="E202" s="134"/>
      <c r="F202" s="26"/>
      <c r="G202" s="19"/>
      <c r="H202" s="19"/>
      <c r="I202" s="66"/>
    </row>
    <row r="203" spans="1:9" s="4" customFormat="1" ht="12.75">
      <c r="A203" s="20"/>
      <c r="B203" s="21"/>
      <c r="C203" s="21"/>
      <c r="D203" s="134"/>
      <c r="E203" s="134"/>
      <c r="F203" s="26"/>
      <c r="G203" s="19"/>
      <c r="H203" s="19"/>
      <c r="I203" s="66"/>
    </row>
    <row r="204" spans="1:9" s="4" customFormat="1" ht="12.75">
      <c r="A204" s="20"/>
      <c r="B204" s="21"/>
      <c r="C204" s="21"/>
      <c r="D204" s="134"/>
      <c r="E204" s="134"/>
      <c r="F204" s="26"/>
      <c r="G204" s="19"/>
      <c r="H204" s="19"/>
      <c r="I204" s="66"/>
    </row>
    <row r="205" spans="1:9" s="4" customFormat="1" ht="12.75">
      <c r="A205" s="20"/>
      <c r="B205" s="21"/>
      <c r="C205" s="21"/>
      <c r="D205" s="134"/>
      <c r="E205" s="134"/>
      <c r="F205" s="26"/>
      <c r="G205" s="19"/>
      <c r="H205" s="19"/>
      <c r="I205" s="66"/>
    </row>
    <row r="206" spans="1:9" s="4" customFormat="1" ht="12.75">
      <c r="A206" s="20"/>
      <c r="B206" s="21"/>
      <c r="C206" s="21"/>
      <c r="D206" s="134"/>
      <c r="E206" s="134"/>
      <c r="F206" s="26"/>
      <c r="G206" s="19"/>
      <c r="H206" s="19"/>
      <c r="I206" s="66"/>
    </row>
    <row r="207" spans="1:9" s="4" customFormat="1" ht="12.75">
      <c r="A207" s="20"/>
      <c r="B207" s="21"/>
      <c r="C207" s="21"/>
      <c r="D207" s="134"/>
      <c r="E207" s="134"/>
      <c r="F207" s="26"/>
      <c r="G207" s="19"/>
      <c r="H207" s="19"/>
      <c r="I207" s="66"/>
    </row>
    <row r="208" spans="1:9" s="4" customFormat="1" ht="12.75">
      <c r="A208" s="20"/>
      <c r="B208" s="21"/>
      <c r="C208" s="21"/>
      <c r="D208" s="134"/>
      <c r="E208" s="134"/>
      <c r="F208" s="26"/>
      <c r="G208" s="19"/>
      <c r="H208" s="19"/>
      <c r="I208" s="66"/>
    </row>
    <row r="209" spans="1:9" s="4" customFormat="1" ht="12.75">
      <c r="A209" s="20"/>
      <c r="B209" s="21"/>
      <c r="C209" s="21"/>
      <c r="D209" s="134"/>
      <c r="E209" s="134"/>
      <c r="F209" s="26"/>
      <c r="G209" s="19"/>
      <c r="H209" s="19"/>
      <c r="I209" s="66"/>
    </row>
    <row r="210" spans="1:9" s="4" customFormat="1" ht="12.75">
      <c r="A210" s="20"/>
      <c r="B210" s="21"/>
      <c r="C210" s="21"/>
      <c r="D210" s="134"/>
      <c r="E210" s="134"/>
      <c r="F210" s="26"/>
      <c r="G210" s="19"/>
      <c r="H210" s="19"/>
      <c r="I210" s="66"/>
    </row>
    <row r="211" spans="1:9" s="4" customFormat="1" ht="12.75">
      <c r="A211" s="20"/>
      <c r="B211" s="21"/>
      <c r="C211" s="21"/>
      <c r="D211" s="134"/>
      <c r="E211" s="134"/>
      <c r="F211" s="26"/>
      <c r="G211" s="19"/>
      <c r="H211" s="19"/>
      <c r="I211" s="66"/>
    </row>
    <row r="212" spans="1:9" s="4" customFormat="1" ht="12.75">
      <c r="A212" s="20"/>
      <c r="B212" s="21"/>
      <c r="C212" s="21"/>
      <c r="D212" s="134"/>
      <c r="E212" s="134"/>
      <c r="F212" s="26"/>
      <c r="G212" s="19"/>
      <c r="H212" s="19"/>
      <c r="I212" s="66"/>
    </row>
    <row r="213" spans="1:9" s="4" customFormat="1" ht="12.75">
      <c r="A213" s="20"/>
      <c r="B213" s="21"/>
      <c r="C213" s="21"/>
      <c r="D213" s="134"/>
      <c r="E213" s="134"/>
      <c r="F213" s="26"/>
      <c r="G213" s="19"/>
      <c r="H213" s="19"/>
      <c r="I213" s="66"/>
    </row>
    <row r="214" spans="4:8" ht="12.75">
      <c r="D214" s="134"/>
      <c r="E214" s="134"/>
      <c r="F214" s="26"/>
      <c r="G214" s="19"/>
      <c r="H214" s="19"/>
    </row>
    <row r="215" spans="1:8" ht="12.75">
      <c r="A215" s="22"/>
      <c r="B215" s="22"/>
      <c r="C215" s="22"/>
      <c r="D215" s="134"/>
      <c r="E215" s="134"/>
      <c r="F215" s="26"/>
      <c r="G215" s="19"/>
      <c r="H215" s="19"/>
    </row>
    <row r="216" spans="1:8" ht="12.75">
      <c r="A216" s="22"/>
      <c r="B216" s="22"/>
      <c r="C216" s="22"/>
      <c r="D216" s="134"/>
      <c r="E216" s="134"/>
      <c r="F216" s="26"/>
      <c r="G216" s="19"/>
      <c r="H216" s="19"/>
    </row>
    <row r="217" spans="1:8" ht="12.75">
      <c r="A217" s="22"/>
      <c r="B217" s="22"/>
      <c r="C217" s="22"/>
      <c r="D217" s="134"/>
      <c r="E217" s="134"/>
      <c r="F217" s="26"/>
      <c r="G217" s="19"/>
      <c r="H217" s="19"/>
    </row>
    <row r="218" spans="1:8" ht="12.75">
      <c r="A218" s="22"/>
      <c r="B218" s="22"/>
      <c r="C218" s="22"/>
      <c r="D218" s="134"/>
      <c r="E218" s="134"/>
      <c r="F218" s="26"/>
      <c r="G218" s="19"/>
      <c r="H218" s="19"/>
    </row>
    <row r="219" spans="1:8" ht="12.75">
      <c r="A219" s="22"/>
      <c r="B219" s="22"/>
      <c r="C219" s="22"/>
      <c r="D219" s="134"/>
      <c r="E219" s="134"/>
      <c r="F219" s="26"/>
      <c r="G219" s="19"/>
      <c r="H219" s="19"/>
    </row>
    <row r="220" spans="1:8" ht="12.75">
      <c r="A220" s="22"/>
      <c r="B220" s="22"/>
      <c r="C220" s="22"/>
      <c r="D220" s="134"/>
      <c r="E220" s="134"/>
      <c r="F220" s="26"/>
      <c r="G220" s="19"/>
      <c r="H220" s="19"/>
    </row>
  </sheetData>
  <sheetProtection password="CE2E" sheet="1" objects="1" scenarios="1"/>
  <autoFilter ref="A5:I5"/>
  <mergeCells count="43">
    <mergeCell ref="A7:B9"/>
    <mergeCell ref="A47:B49"/>
    <mergeCell ref="A43:B45"/>
    <mergeCell ref="A38:B41"/>
    <mergeCell ref="A29:B32"/>
    <mergeCell ref="A23:B24"/>
    <mergeCell ref="A26:B27"/>
    <mergeCell ref="A63:B65"/>
    <mergeCell ref="A59:B61"/>
    <mergeCell ref="A55:B57"/>
    <mergeCell ref="A148:B153"/>
    <mergeCell ref="A51:B53"/>
    <mergeCell ref="A11:B21"/>
    <mergeCell ref="A84:B90"/>
    <mergeCell ref="A34:B35"/>
    <mergeCell ref="A112:B114"/>
    <mergeCell ref="A103:B105"/>
    <mergeCell ref="A97:B98"/>
    <mergeCell ref="A107:B110"/>
    <mergeCell ref="A75:B78"/>
    <mergeCell ref="A71:B73"/>
    <mergeCell ref="A80:B82"/>
    <mergeCell ref="A92:B95"/>
    <mergeCell ref="A67:B69"/>
    <mergeCell ref="A141:B145"/>
    <mergeCell ref="A147:C147"/>
    <mergeCell ref="A3:I3"/>
    <mergeCell ref="A162:C162"/>
    <mergeCell ref="A146:C146"/>
    <mergeCell ref="A137:C137"/>
    <mergeCell ref="A138:C138"/>
    <mergeCell ref="A116:B119"/>
    <mergeCell ref="A100:B101"/>
    <mergeCell ref="A134:B136"/>
    <mergeCell ref="A129:B132"/>
    <mergeCell ref="A121:B122"/>
    <mergeCell ref="A163:B166"/>
    <mergeCell ref="A157:H157"/>
    <mergeCell ref="A139:C139"/>
    <mergeCell ref="A156:H156"/>
    <mergeCell ref="A124:B124"/>
    <mergeCell ref="A126:B127"/>
    <mergeCell ref="A140:C140"/>
  </mergeCells>
  <printOptions/>
  <pageMargins left="0.3937007874015748" right="0.2755905511811024" top="0.3937007874015748" bottom="0.3937007874015748" header="0.1968503937007874" footer="0.1968503937007874"/>
  <pageSetup fitToHeight="0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2023-08-10T09:02:42Z</cp:lastPrinted>
  <dcterms:created xsi:type="dcterms:W3CDTF">2002-03-11T10:22:12Z</dcterms:created>
  <dcterms:modified xsi:type="dcterms:W3CDTF">2023-08-14T06:07:14Z</dcterms:modified>
  <cp:category/>
  <cp:version/>
  <cp:contentType/>
  <cp:contentStatus/>
</cp:coreProperties>
</file>