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95" windowWidth="15825" windowHeight="1134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источникам'!$A$1:$I$142</definedName>
  </definedNames>
  <calcPr fullCalcOnLoad="1"/>
</workbook>
</file>

<file path=xl/sharedStrings.xml><?xml version="1.0" encoding="utf-8"?>
<sst xmlns="http://schemas.openxmlformats.org/spreadsheetml/2006/main" count="248" uniqueCount="125">
  <si>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</si>
  <si>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</si>
  <si>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</si>
  <si>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</si>
  <si>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</si>
  <si>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</si>
  <si>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</si>
  <si>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</si>
  <si>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</si>
  <si>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</si>
  <si>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</si>
  <si>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</si>
  <si>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</si>
  <si>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</si>
  <si>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</si>
  <si>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</si>
  <si>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</si>
  <si>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</si>
  <si>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</si>
  <si>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</si>
  <si>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</si>
  <si>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</si>
  <si>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</si>
  <si>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</si>
  <si>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</si>
  <si>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</si>
  <si>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</si>
  <si>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</si>
  <si>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</si>
  <si>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</si>
  <si>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</si>
  <si>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</si>
  <si>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</si>
  <si>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</si>
  <si>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</si>
  <si>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</si>
  <si>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</si>
  <si>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</si>
  <si>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</si>
  <si>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</si>
  <si>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</si>
  <si>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</si>
  <si>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</si>
  <si>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</si>
  <si>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</si>
  <si>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</si>
  <si>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</si>
  <si>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</si>
  <si>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</si>
  <si>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</si>
  <si>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</si>
  <si>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</si>
  <si>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</si>
  <si>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</si>
  <si>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</si>
  <si>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</si>
  <si>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</si>
  <si>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</si>
  <si>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</si>
  <si>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</si>
  <si>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</si>
  <si>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</si>
  <si>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</si>
  <si>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</si>
  <si>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</si>
  <si>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</si>
  <si>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</si>
  <si>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</si>
  <si>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</si>
  <si>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</si>
  <si>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</si>
  <si>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</si>
  <si>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</si>
  <si>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</si>
  <si>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</si>
  <si>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</si>
  <si>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</si>
  <si>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</si>
  <si>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</si>
  <si>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</si>
  <si>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</si>
  <si>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</si>
  <si>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</si>
  <si>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</si>
  <si>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</si>
  <si>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</si>
  <si>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</si>
  <si>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</si>
  <si>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</si>
  <si>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</si>
  <si>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</si>
  <si>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</si>
  <si>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</si>
  <si>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</si>
  <si>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</si>
  <si>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</si>
  <si>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</si>
  <si>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</si>
  <si>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</si>
  <si>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</si>
  <si>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</si>
  <si>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</si>
  <si>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</si>
  <si>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</si>
  <si>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</si>
  <si>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</si>
  <si>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</si>
  <si>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</si>
  <si>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</si>
  <si>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</si>
  <si>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</si>
  <si>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</si>
  <si>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</si>
  <si>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</si>
  <si>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</si>
  <si>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</si>
  <si>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</si>
  <si>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 xml:space="preserve">Оперативный анализ исполнения бюджета города Перми по расходам на 1 сентября 2019 года </t>
  </si>
  <si>
    <t>Кассовый расход на 01.09.2019</t>
  </si>
  <si>
    <t>% выпол-нения кассового плана января-августа 2019 года</t>
  </si>
  <si>
    <t>Кассовый план января-августа                                                   2019 года</t>
  </si>
  <si>
    <t>950</t>
  </si>
  <si>
    <t>Итого по КВСР 950 в т.ч.:</t>
  </si>
  <si>
    <t xml:space="preserve"> *   расчётный уровень установлен исходя из 95,0 % исполнения кассового плана по расходам за январь-август 2019 года.</t>
  </si>
  <si>
    <t>Контрольный департамент администрации г.Перми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</si>
</sst>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17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33" borderId="1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0" borderId="10" xfId="0" applyNumberFormat="1" applyFont="1" applyFill="1" applyBorder="1" applyAlignment="1" applyProtection="1">
      <alignment horizontal="center" vertical="center" wrapText="1"/>
      <protection/>
    </xf>
    <xf numFmtId="179" fontId="32" fillId="33" borderId="10" xfId="0" applyNumberFormat="1" applyFont="1" applyFill="1" applyBorder="1" applyAlignment="1">
      <alignment vertical="center"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tabSelected="1" zoomScaleSheetLayoutView="91" zoomScalePageLayoutView="0" workbookViewId="0" topLeftCell="A1">
      <pane xSplit="3" ySplit="5" topLeftCell="D12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6" sqref="G106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4.00390625" style="25" customWidth="1"/>
    <col min="7" max="7" width="9.28125" style="5" customWidth="1"/>
    <col min="8" max="8" width="7.7109375" style="5" customWidth="1"/>
    <col min="9" max="9" width="10.8515625" style="3" customWidth="1"/>
    <col min="13" max="13" width="11.7109375" style="0" bestFit="1" customWidth="1"/>
  </cols>
  <sheetData>
    <row r="1" ht="13.5" customHeight="1">
      <c r="I1" s="107" t="s">
        <v>103</v>
      </c>
    </row>
    <row r="2" ht="13.5" customHeight="1">
      <c r="I2" s="107" t="s">
        <v>104</v>
      </c>
    </row>
    <row r="3" spans="1:9" s="1" customFormat="1" ht="19.5" customHeight="1">
      <c r="A3" s="182" t="s">
        <v>117</v>
      </c>
      <c r="B3" s="182"/>
      <c r="C3" s="182"/>
      <c r="D3" s="182"/>
      <c r="E3" s="182"/>
      <c r="F3" s="182"/>
      <c r="G3" s="182"/>
      <c r="H3" s="182"/>
      <c r="I3" s="182"/>
    </row>
    <row r="4" spans="1:9" s="1" customFormat="1" ht="15" customHeight="1">
      <c r="A4" s="15"/>
      <c r="B4" s="16"/>
      <c r="C4" s="16"/>
      <c r="D4" s="17"/>
      <c r="E4" s="17"/>
      <c r="F4" s="26"/>
      <c r="G4" s="2"/>
      <c r="H4" s="2"/>
      <c r="I4" s="115" t="s">
        <v>58</v>
      </c>
    </row>
    <row r="5" spans="1:9" s="1" customFormat="1" ht="87" customHeight="1">
      <c r="A5" s="109" t="s">
        <v>0</v>
      </c>
      <c r="B5" s="109" t="s">
        <v>62</v>
      </c>
      <c r="C5" s="109" t="s">
        <v>69</v>
      </c>
      <c r="D5" s="130" t="s">
        <v>102</v>
      </c>
      <c r="E5" s="160" t="s">
        <v>120</v>
      </c>
      <c r="F5" s="116" t="s">
        <v>118</v>
      </c>
      <c r="G5" s="116" t="s">
        <v>119</v>
      </c>
      <c r="H5" s="110" t="s">
        <v>106</v>
      </c>
      <c r="I5" s="111" t="s">
        <v>108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39">
        <f>D7+D8</f>
        <v>1622681.4</v>
      </c>
      <c r="E6" s="139">
        <f>E7+E8</f>
        <v>948271.455</v>
      </c>
      <c r="F6" s="139">
        <f>F7+F8</f>
        <v>937581.0570000001</v>
      </c>
      <c r="G6" s="139">
        <f>F6/E6*100</f>
        <v>98.87264369884467</v>
      </c>
      <c r="H6" s="139">
        <f>F6/D6*100</f>
        <v>57.779737723005894</v>
      </c>
      <c r="I6" s="143" t="s">
        <v>67</v>
      </c>
      <c r="J6" s="108"/>
      <c r="K6" s="108"/>
    </row>
    <row r="7" spans="1:9" s="7" customFormat="1" ht="16.5" customHeight="1">
      <c r="A7" s="58"/>
      <c r="B7" s="59"/>
      <c r="C7" s="60" t="s">
        <v>35</v>
      </c>
      <c r="D7" s="138">
        <v>754181.4</v>
      </c>
      <c r="E7" s="138">
        <v>527442.705</v>
      </c>
      <c r="F7" s="138">
        <v>516752.30700000015</v>
      </c>
      <c r="G7" s="138">
        <f>F7/E7*100</f>
        <v>97.97316411836621</v>
      </c>
      <c r="H7" s="138">
        <f aca="true" t="shared" si="0" ref="H7:H71">F7/D7*100</f>
        <v>68.51830434959018</v>
      </c>
      <c r="I7" s="144">
        <f>G7-95</f>
        <v>2.9731641183662134</v>
      </c>
    </row>
    <row r="8" spans="1:9" s="12" customFormat="1" ht="27" customHeight="1">
      <c r="A8" s="197"/>
      <c r="B8" s="198"/>
      <c r="C8" s="60" t="s">
        <v>71</v>
      </c>
      <c r="D8" s="138">
        <v>868500</v>
      </c>
      <c r="E8" s="138">
        <v>420828.75</v>
      </c>
      <c r="F8" s="138">
        <v>420828.75</v>
      </c>
      <c r="G8" s="138">
        <f>F8/E8*100</f>
        <v>100</v>
      </c>
      <c r="H8" s="138">
        <f t="shared" si="0"/>
        <v>48.454663212435236</v>
      </c>
      <c r="I8" s="144">
        <f>G8-95</f>
        <v>5</v>
      </c>
    </row>
    <row r="9" spans="1:10" s="12" customFormat="1" ht="21.75" customHeight="1">
      <c r="A9" s="199"/>
      <c r="B9" s="200"/>
      <c r="C9" s="162" t="s">
        <v>101</v>
      </c>
      <c r="D9" s="163">
        <v>300000</v>
      </c>
      <c r="E9" s="163">
        <v>0</v>
      </c>
      <c r="F9" s="163">
        <v>0</v>
      </c>
      <c r="G9" s="163">
        <v>0</v>
      </c>
      <c r="H9" s="163">
        <f t="shared" si="0"/>
        <v>0</v>
      </c>
      <c r="I9" s="164">
        <f>G9-95</f>
        <v>-95</v>
      </c>
      <c r="J9" s="161"/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39">
        <f>D11+D17+D20</f>
        <v>224091.43500000003</v>
      </c>
      <c r="E10" s="139">
        <f>E11+E17+E20-0.001</f>
        <v>99324.88199999998</v>
      </c>
      <c r="F10" s="139">
        <f>F11+F17+F20</f>
        <v>85278.93299999999</v>
      </c>
      <c r="G10" s="139">
        <f aca="true" t="shared" si="1" ref="G10:G41">F10/E10*100</f>
        <v>85.85857972627645</v>
      </c>
      <c r="H10" s="139">
        <f t="shared" si="0"/>
        <v>38.05541831618865</v>
      </c>
      <c r="I10" s="143" t="s">
        <v>67</v>
      </c>
      <c r="J10" s="108"/>
    </row>
    <row r="11" spans="1:10" s="1" customFormat="1" ht="27.75" customHeight="1">
      <c r="A11" s="183"/>
      <c r="B11" s="184"/>
      <c r="C11" s="176" t="s">
        <v>66</v>
      </c>
      <c r="D11" s="140">
        <f>D12+D15+D13+D14+D16</f>
        <v>158668.40000000002</v>
      </c>
      <c r="E11" s="140">
        <f>E12+E15+E13+E14+E16</f>
        <v>87994.786</v>
      </c>
      <c r="F11" s="140">
        <f>F12+F15+F13+F14+F16</f>
        <v>81335.92599999999</v>
      </c>
      <c r="G11" s="140">
        <f t="shared" si="1"/>
        <v>92.43266527178099</v>
      </c>
      <c r="H11" s="140">
        <f t="shared" si="0"/>
        <v>51.261578234859606</v>
      </c>
      <c r="I11" s="177">
        <f aca="true" t="shared" si="2" ref="I11:I20">G11-95</f>
        <v>-2.5673347282190093</v>
      </c>
      <c r="J11" s="113"/>
    </row>
    <row r="12" spans="1:9" s="1" customFormat="1" ht="20.25" customHeight="1" hidden="1">
      <c r="A12" s="63"/>
      <c r="B12" s="64"/>
      <c r="C12" s="60" t="s">
        <v>110</v>
      </c>
      <c r="D12" s="138">
        <f>107624.3+6710.7</f>
        <v>114335</v>
      </c>
      <c r="E12" s="138">
        <v>71239.633</v>
      </c>
      <c r="F12" s="138">
        <v>67081.787</v>
      </c>
      <c r="G12" s="138">
        <f t="shared" si="1"/>
        <v>94.16357745694731</v>
      </c>
      <c r="H12" s="138">
        <f t="shared" si="0"/>
        <v>58.67126164341627</v>
      </c>
      <c r="I12" s="148">
        <f t="shared" si="2"/>
        <v>-0.8364225430526915</v>
      </c>
    </row>
    <row r="13" spans="1:9" s="1" customFormat="1" ht="27" customHeight="1" hidden="1">
      <c r="A13" s="63"/>
      <c r="B13" s="64"/>
      <c r="C13" s="60" t="s">
        <v>115</v>
      </c>
      <c r="D13" s="138">
        <v>26697.7</v>
      </c>
      <c r="E13" s="138">
        <v>9975.152999999998</v>
      </c>
      <c r="F13" s="138">
        <v>7474.139</v>
      </c>
      <c r="G13" s="138">
        <f t="shared" si="1"/>
        <v>74.92756251457999</v>
      </c>
      <c r="H13" s="138">
        <f>F13/D13*100</f>
        <v>27.995441554890494</v>
      </c>
      <c r="I13" s="148">
        <f>G13-95</f>
        <v>-20.07243748542001</v>
      </c>
    </row>
    <row r="14" spans="1:9" s="1" customFormat="1" ht="17.25" customHeight="1" hidden="1">
      <c r="A14" s="63"/>
      <c r="B14" s="64"/>
      <c r="C14" s="60" t="s">
        <v>114</v>
      </c>
      <c r="D14" s="138">
        <v>32</v>
      </c>
      <c r="E14" s="138">
        <v>32</v>
      </c>
      <c r="F14" s="138">
        <v>32</v>
      </c>
      <c r="G14" s="138">
        <f t="shared" si="1"/>
        <v>100</v>
      </c>
      <c r="H14" s="138">
        <f>F14/D14*100</f>
        <v>100</v>
      </c>
      <c r="I14" s="148">
        <f>G14-95</f>
        <v>5</v>
      </c>
    </row>
    <row r="15" spans="1:9" s="1" customFormat="1" ht="27" customHeight="1" hidden="1">
      <c r="A15" s="63"/>
      <c r="B15" s="64"/>
      <c r="C15" s="60" t="s">
        <v>111</v>
      </c>
      <c r="D15" s="138">
        <v>12322.1</v>
      </c>
      <c r="E15" s="138">
        <v>6748</v>
      </c>
      <c r="F15" s="138">
        <v>6748</v>
      </c>
      <c r="G15" s="138">
        <f>F15/E15*100</f>
        <v>100</v>
      </c>
      <c r="H15" s="138">
        <f>F15/D15*100</f>
        <v>54.76339260353349</v>
      </c>
      <c r="I15" s="148">
        <f>G15-95</f>
        <v>5</v>
      </c>
    </row>
    <row r="16" spans="1:13" s="1" customFormat="1" ht="27" customHeight="1" hidden="1">
      <c r="A16" s="63"/>
      <c r="B16" s="64"/>
      <c r="C16" s="60" t="s">
        <v>109</v>
      </c>
      <c r="D16" s="138">
        <v>5281.6</v>
      </c>
      <c r="E16" s="138">
        <v>0</v>
      </c>
      <c r="F16" s="138">
        <v>0</v>
      </c>
      <c r="G16" s="138"/>
      <c r="H16" s="138">
        <f>F16/D16*100</f>
        <v>0</v>
      </c>
      <c r="I16" s="148">
        <f>G16-95</f>
        <v>-95</v>
      </c>
      <c r="M16" s="175"/>
    </row>
    <row r="17" spans="1:13" s="1" customFormat="1" ht="27.75" customHeight="1">
      <c r="A17" s="63"/>
      <c r="B17" s="64"/>
      <c r="C17" s="176" t="s">
        <v>85</v>
      </c>
      <c r="D17" s="140">
        <f>D18+D19</f>
        <v>65423.034999999996</v>
      </c>
      <c r="E17" s="140">
        <f>E18+E19</f>
        <v>11330.097</v>
      </c>
      <c r="F17" s="140">
        <f>F18+F19</f>
        <v>3943.007</v>
      </c>
      <c r="G17" s="140">
        <f t="shared" si="1"/>
        <v>34.80117601817531</v>
      </c>
      <c r="H17" s="140">
        <f t="shared" si="0"/>
        <v>6.02693989968518</v>
      </c>
      <c r="I17" s="177">
        <f t="shared" si="2"/>
        <v>-60.19882398182469</v>
      </c>
      <c r="M17" s="56"/>
    </row>
    <row r="18" spans="1:9" s="2" customFormat="1" ht="27.75" customHeight="1" hidden="1">
      <c r="A18" s="65"/>
      <c r="B18" s="64"/>
      <c r="C18" s="60" t="s">
        <v>113</v>
      </c>
      <c r="D18" s="138">
        <v>24065.28</v>
      </c>
      <c r="E18" s="138">
        <v>11104.198</v>
      </c>
      <c r="F18" s="138">
        <v>3943.007</v>
      </c>
      <c r="G18" s="138">
        <f t="shared" si="1"/>
        <v>35.509156086734045</v>
      </c>
      <c r="H18" s="138">
        <f t="shared" si="0"/>
        <v>16.384629640710603</v>
      </c>
      <c r="I18" s="148">
        <f t="shared" si="2"/>
        <v>-59.490843913265955</v>
      </c>
    </row>
    <row r="19" spans="1:9" s="2" customFormat="1" ht="18" customHeight="1" hidden="1">
      <c r="A19" s="65"/>
      <c r="B19" s="64"/>
      <c r="C19" s="60" t="s">
        <v>112</v>
      </c>
      <c r="D19" s="138">
        <v>41357.755</v>
      </c>
      <c r="E19" s="138">
        <v>225.899</v>
      </c>
      <c r="F19" s="138">
        <v>0</v>
      </c>
      <c r="G19" s="138"/>
      <c r="H19" s="138">
        <f t="shared" si="0"/>
        <v>0</v>
      </c>
      <c r="I19" s="148">
        <f t="shared" si="2"/>
        <v>-95</v>
      </c>
    </row>
    <row r="20" spans="1:9" s="127" customFormat="1" ht="30" customHeight="1" hidden="1">
      <c r="A20" s="124"/>
      <c r="B20" s="125"/>
      <c r="C20" s="126" t="s">
        <v>100</v>
      </c>
      <c r="D20" s="149">
        <v>0</v>
      </c>
      <c r="E20" s="149">
        <v>0</v>
      </c>
      <c r="F20" s="149">
        <v>0</v>
      </c>
      <c r="G20" s="131" t="e">
        <f t="shared" si="1"/>
        <v>#DIV/0!</v>
      </c>
      <c r="H20" s="131" t="e">
        <f t="shared" si="0"/>
        <v>#DIV/0!</v>
      </c>
      <c r="I20" s="132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39">
        <f>D22</f>
        <v>187582.469</v>
      </c>
      <c r="E21" s="139">
        <f>E22</f>
        <v>117552.986</v>
      </c>
      <c r="F21" s="139">
        <f>F22</f>
        <v>101190.81300000001</v>
      </c>
      <c r="G21" s="223">
        <f t="shared" si="1"/>
        <v>86.08102307158748</v>
      </c>
      <c r="H21" s="139">
        <f t="shared" si="0"/>
        <v>53.94470684784515</v>
      </c>
      <c r="I21" s="143" t="s">
        <v>67</v>
      </c>
    </row>
    <row r="22" spans="1:9" s="2" customFormat="1" ht="17.25" customHeight="1">
      <c r="A22" s="61"/>
      <c r="B22" s="62"/>
      <c r="C22" s="54" t="s">
        <v>35</v>
      </c>
      <c r="D22" s="138">
        <v>187582.469</v>
      </c>
      <c r="E22" s="138">
        <v>117552.986</v>
      </c>
      <c r="F22" s="138">
        <v>101190.81300000001</v>
      </c>
      <c r="G22" s="138">
        <f t="shared" si="1"/>
        <v>86.08102307158748</v>
      </c>
      <c r="H22" s="138">
        <f t="shared" si="0"/>
        <v>53.94470684784515</v>
      </c>
      <c r="I22" s="144">
        <f>G22-95</f>
        <v>-8.918976928412519</v>
      </c>
    </row>
    <row r="23" spans="1:9" s="8" customFormat="1" ht="17.25" customHeight="1" hidden="1">
      <c r="A23" s="67"/>
      <c r="B23" s="68"/>
      <c r="C23" s="54" t="s">
        <v>36</v>
      </c>
      <c r="D23" s="149">
        <v>0</v>
      </c>
      <c r="E23" s="149">
        <v>0</v>
      </c>
      <c r="F23" s="149">
        <v>0</v>
      </c>
      <c r="G23" s="131" t="e">
        <f t="shared" si="1"/>
        <v>#DIV/0!</v>
      </c>
      <c r="H23" s="131" t="e">
        <f t="shared" si="0"/>
        <v>#DIV/0!</v>
      </c>
      <c r="I23" s="132" t="e">
        <f>G23-95</f>
        <v>#DIV/0!</v>
      </c>
    </row>
    <row r="24" spans="1:9" s="8" customFormat="1" ht="54.75" customHeight="1">
      <c r="A24" s="69">
        <v>910</v>
      </c>
      <c r="B24" s="70" t="s">
        <v>94</v>
      </c>
      <c r="C24" s="31" t="s">
        <v>93</v>
      </c>
      <c r="D24" s="139">
        <f>D25</f>
        <v>50883.5</v>
      </c>
      <c r="E24" s="139">
        <f>E25</f>
        <v>25615.5</v>
      </c>
      <c r="F24" s="139">
        <f>F25</f>
        <v>24850.697</v>
      </c>
      <c r="G24" s="139">
        <f t="shared" si="1"/>
        <v>97.01429603169956</v>
      </c>
      <c r="H24" s="139">
        <f t="shared" si="0"/>
        <v>48.83841913390391</v>
      </c>
      <c r="I24" s="143" t="s">
        <v>67</v>
      </c>
    </row>
    <row r="25" spans="1:9" s="8" customFormat="1" ht="18.75" customHeight="1">
      <c r="A25" s="208"/>
      <c r="B25" s="209"/>
      <c r="C25" s="54" t="s">
        <v>36</v>
      </c>
      <c r="D25" s="138">
        <v>50883.5</v>
      </c>
      <c r="E25" s="138">
        <v>25615.5</v>
      </c>
      <c r="F25" s="138">
        <v>24850.697</v>
      </c>
      <c r="G25" s="138">
        <f t="shared" si="1"/>
        <v>97.01429603169956</v>
      </c>
      <c r="H25" s="138">
        <f t="shared" si="0"/>
        <v>48.83841913390391</v>
      </c>
      <c r="I25" s="144">
        <f>G25-95</f>
        <v>2.0142960316995584</v>
      </c>
    </row>
    <row r="26" spans="1:9" s="2" customFormat="1" ht="40.5" customHeight="1">
      <c r="A26" s="71" t="s">
        <v>1</v>
      </c>
      <c r="B26" s="72" t="s">
        <v>75</v>
      </c>
      <c r="C26" s="31" t="s">
        <v>38</v>
      </c>
      <c r="D26" s="139">
        <f>D27+D28+D29</f>
        <v>99279.00700000001</v>
      </c>
      <c r="E26" s="139">
        <f>E27+E28+E29</f>
        <v>53371.52300000001</v>
      </c>
      <c r="F26" s="139">
        <f>F27+F28+F29</f>
        <v>52257.3</v>
      </c>
      <c r="G26" s="139">
        <f t="shared" si="1"/>
        <v>97.91232676646682</v>
      </c>
      <c r="H26" s="139">
        <f t="shared" si="0"/>
        <v>52.63680769893276</v>
      </c>
      <c r="I26" s="143" t="s">
        <v>67</v>
      </c>
    </row>
    <row r="27" spans="1:9" s="7" customFormat="1" ht="17.25" customHeight="1">
      <c r="A27" s="58"/>
      <c r="B27" s="59"/>
      <c r="C27" s="60" t="s">
        <v>35</v>
      </c>
      <c r="D27" s="138">
        <v>86335.20700000001</v>
      </c>
      <c r="E27" s="138">
        <v>45651.14400000001</v>
      </c>
      <c r="F27" s="138">
        <v>44986.72</v>
      </c>
      <c r="G27" s="138">
        <f t="shared" si="1"/>
        <v>98.54456221294255</v>
      </c>
      <c r="H27" s="138">
        <f t="shared" si="0"/>
        <v>52.10703902059329</v>
      </c>
      <c r="I27" s="144">
        <f>G27-95</f>
        <v>3.5445622129425516</v>
      </c>
    </row>
    <row r="28" spans="1:9" s="30" customFormat="1" ht="17.25" customHeight="1">
      <c r="A28" s="128"/>
      <c r="B28" s="129"/>
      <c r="C28" s="60" t="s">
        <v>36</v>
      </c>
      <c r="D28" s="138">
        <v>12095.1</v>
      </c>
      <c r="E28" s="138">
        <v>7720.379000000001</v>
      </c>
      <c r="F28" s="138">
        <v>7270.58</v>
      </c>
      <c r="G28" s="138">
        <f t="shared" si="1"/>
        <v>94.17387410643958</v>
      </c>
      <c r="H28" s="138">
        <f t="shared" si="0"/>
        <v>60.11178080379658</v>
      </c>
      <c r="I28" s="144">
        <f>G28-95</f>
        <v>-0.8261258935604161</v>
      </c>
    </row>
    <row r="29" spans="1:9" s="30" customFormat="1" ht="28.5" customHeight="1">
      <c r="A29" s="66"/>
      <c r="B29" s="73"/>
      <c r="C29" s="78" t="s">
        <v>71</v>
      </c>
      <c r="D29" s="138">
        <v>848.7</v>
      </c>
      <c r="E29" s="138">
        <v>0</v>
      </c>
      <c r="F29" s="138">
        <v>0</v>
      </c>
      <c r="G29" s="138">
        <v>0</v>
      </c>
      <c r="H29" s="138">
        <f>F29/D29*100</f>
        <v>0</v>
      </c>
      <c r="I29" s="144">
        <f>G29-95</f>
        <v>-95</v>
      </c>
    </row>
    <row r="30" spans="1:9" s="2" customFormat="1" ht="54.75" customHeight="1">
      <c r="A30" s="69">
        <v>924</v>
      </c>
      <c r="B30" s="70" t="s">
        <v>88</v>
      </c>
      <c r="C30" s="31" t="s">
        <v>87</v>
      </c>
      <c r="D30" s="139">
        <f>D31+D32</f>
        <v>1271832.6519999998</v>
      </c>
      <c r="E30" s="139">
        <f>E31+E32</f>
        <v>862115.5299999998</v>
      </c>
      <c r="F30" s="139">
        <f>F31+F32</f>
        <v>855802.516</v>
      </c>
      <c r="G30" s="139">
        <f t="shared" si="1"/>
        <v>99.26772992942142</v>
      </c>
      <c r="H30" s="139">
        <f t="shared" si="0"/>
        <v>67.28892473818954</v>
      </c>
      <c r="I30" s="143" t="s">
        <v>67</v>
      </c>
    </row>
    <row r="31" spans="1:9" s="2" customFormat="1" ht="16.5" customHeight="1">
      <c r="A31" s="74"/>
      <c r="B31" s="75"/>
      <c r="C31" s="60" t="s">
        <v>35</v>
      </c>
      <c r="D31" s="138">
        <v>1255745.5519999997</v>
      </c>
      <c r="E31" s="138">
        <v>846028.4299999998</v>
      </c>
      <c r="F31" s="138">
        <v>839739.842</v>
      </c>
      <c r="G31" s="181">
        <f t="shared" si="1"/>
        <v>99.25669306408534</v>
      </c>
      <c r="H31" s="138">
        <f t="shared" si="0"/>
        <v>66.87181496781444</v>
      </c>
      <c r="I31" s="144">
        <f>G31-95</f>
        <v>4.25669306408534</v>
      </c>
    </row>
    <row r="32" spans="1:9" s="2" customFormat="1" ht="27.75" customHeight="1">
      <c r="A32" s="76"/>
      <c r="B32" s="77"/>
      <c r="C32" s="78" t="s">
        <v>71</v>
      </c>
      <c r="D32" s="138">
        <v>16087.1</v>
      </c>
      <c r="E32" s="138">
        <v>16087.1</v>
      </c>
      <c r="F32" s="138">
        <v>16062.673999999999</v>
      </c>
      <c r="G32" s="138">
        <f t="shared" si="1"/>
        <v>99.84816405691515</v>
      </c>
      <c r="H32" s="138">
        <f t="shared" si="0"/>
        <v>99.84816405691515</v>
      </c>
      <c r="I32" s="144">
        <f>G32-95</f>
        <v>4.848164056915152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39">
        <f>D34+D35+D36</f>
        <v>11714598.068999998</v>
      </c>
      <c r="E33" s="139">
        <f>E34+E35+E36</f>
        <v>7267725.266999999</v>
      </c>
      <c r="F33" s="139">
        <f>F34+F35+F36</f>
        <v>7182101.266</v>
      </c>
      <c r="G33" s="139">
        <f t="shared" si="1"/>
        <v>98.82185968987042</v>
      </c>
      <c r="H33" s="139">
        <f t="shared" si="0"/>
        <v>61.308985794448944</v>
      </c>
      <c r="I33" s="143" t="s">
        <v>67</v>
      </c>
    </row>
    <row r="34" spans="1:9" s="7" customFormat="1" ht="16.5" customHeight="1">
      <c r="A34" s="83"/>
      <c r="B34" s="53"/>
      <c r="C34" s="54" t="s">
        <v>35</v>
      </c>
      <c r="D34" s="138">
        <v>3786951.870999998</v>
      </c>
      <c r="E34" s="138">
        <v>2497590.1109999996</v>
      </c>
      <c r="F34" s="138">
        <v>2469776.870999999</v>
      </c>
      <c r="G34" s="138">
        <f t="shared" si="1"/>
        <v>98.88639693609034</v>
      </c>
      <c r="H34" s="138">
        <f t="shared" si="0"/>
        <v>65.21806865075948</v>
      </c>
      <c r="I34" s="144">
        <f>G34-95</f>
        <v>3.8863969360903354</v>
      </c>
    </row>
    <row r="35" spans="1:9" s="2" customFormat="1" ht="16.5" customHeight="1">
      <c r="A35" s="86"/>
      <c r="B35" s="55"/>
      <c r="C35" s="54" t="s">
        <v>36</v>
      </c>
      <c r="D35" s="138">
        <v>7823091.499999999</v>
      </c>
      <c r="E35" s="138">
        <v>4710454.158</v>
      </c>
      <c r="F35" s="138">
        <v>4653191.139</v>
      </c>
      <c r="G35" s="138">
        <f t="shared" si="1"/>
        <v>98.78434186854899</v>
      </c>
      <c r="H35" s="138">
        <f t="shared" si="0"/>
        <v>59.480208546710735</v>
      </c>
      <c r="I35" s="144">
        <f>G35-95</f>
        <v>3.7843418685489922</v>
      </c>
    </row>
    <row r="36" spans="1:9" s="2" customFormat="1" ht="27" customHeight="1">
      <c r="A36" s="86"/>
      <c r="B36" s="55"/>
      <c r="C36" s="54" t="s">
        <v>71</v>
      </c>
      <c r="D36" s="138">
        <v>104554.69799999999</v>
      </c>
      <c r="E36" s="138">
        <v>59680.998000000014</v>
      </c>
      <c r="F36" s="138">
        <v>59133.256</v>
      </c>
      <c r="G36" s="138">
        <f t="shared" si="1"/>
        <v>99.08221709027049</v>
      </c>
      <c r="H36" s="138">
        <f t="shared" si="0"/>
        <v>56.557244323923165</v>
      </c>
      <c r="I36" s="144">
        <f>G36-95</f>
        <v>4.08221709027049</v>
      </c>
    </row>
    <row r="37" spans="1:9" s="2" customFormat="1" ht="21.75" customHeight="1">
      <c r="A37" s="86"/>
      <c r="B37" s="55"/>
      <c r="C37" s="162" t="s">
        <v>101</v>
      </c>
      <c r="D37" s="163">
        <v>109375.843</v>
      </c>
      <c r="E37" s="163">
        <v>22292.203</v>
      </c>
      <c r="F37" s="163">
        <v>22292.203</v>
      </c>
      <c r="G37" s="163">
        <f t="shared" si="1"/>
        <v>100</v>
      </c>
      <c r="H37" s="163">
        <f t="shared" si="0"/>
        <v>20.38128565555376</v>
      </c>
      <c r="I37" s="164">
        <f>G37-95</f>
        <v>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39">
        <f>D39+D40+D41</f>
        <v>598264.268</v>
      </c>
      <c r="E38" s="139">
        <f>E39+E40+E41</f>
        <v>337971.42000000004</v>
      </c>
      <c r="F38" s="139">
        <f>F39+F40+F41</f>
        <v>268765.758</v>
      </c>
      <c r="G38" s="139">
        <f t="shared" si="1"/>
        <v>79.52322063208774</v>
      </c>
      <c r="H38" s="139">
        <f t="shared" si="0"/>
        <v>44.92425377475493</v>
      </c>
      <c r="I38" s="143" t="s">
        <v>67</v>
      </c>
    </row>
    <row r="39" spans="1:9" s="7" customFormat="1" ht="16.5" customHeight="1">
      <c r="A39" s="65"/>
      <c r="B39" s="79"/>
      <c r="C39" s="80" t="s">
        <v>35</v>
      </c>
      <c r="D39" s="138">
        <v>421428.907</v>
      </c>
      <c r="E39" s="138">
        <v>235362.00600000005</v>
      </c>
      <c r="F39" s="138">
        <v>216113.54499999995</v>
      </c>
      <c r="G39" s="138">
        <f t="shared" si="1"/>
        <v>91.82176370471618</v>
      </c>
      <c r="H39" s="138">
        <f t="shared" si="0"/>
        <v>51.28113933579785</v>
      </c>
      <c r="I39" s="144">
        <f>G39-95</f>
        <v>-3.178236295283824</v>
      </c>
    </row>
    <row r="40" spans="1:9" s="2" customFormat="1" ht="16.5" customHeight="1">
      <c r="A40" s="63"/>
      <c r="B40" s="64"/>
      <c r="C40" s="54" t="s">
        <v>36</v>
      </c>
      <c r="D40" s="138">
        <v>1943.1509999999998</v>
      </c>
      <c r="E40" s="138">
        <v>1247.3700000000001</v>
      </c>
      <c r="F40" s="138">
        <v>983.002</v>
      </c>
      <c r="G40" s="181">
        <f t="shared" si="1"/>
        <v>78.80596775615895</v>
      </c>
      <c r="H40" s="138">
        <f t="shared" si="0"/>
        <v>50.5880397354606</v>
      </c>
      <c r="I40" s="144">
        <f>G40-95</f>
        <v>-16.19403224384105</v>
      </c>
    </row>
    <row r="41" spans="1:9" s="29" customFormat="1" ht="27" customHeight="1">
      <c r="A41" s="81"/>
      <c r="B41" s="82"/>
      <c r="C41" s="60" t="s">
        <v>71</v>
      </c>
      <c r="D41" s="138">
        <v>174892.21</v>
      </c>
      <c r="E41" s="138">
        <v>101362.04399999998</v>
      </c>
      <c r="F41" s="138">
        <v>51669.210999999996</v>
      </c>
      <c r="G41" s="138">
        <f t="shared" si="1"/>
        <v>50.97491029285085</v>
      </c>
      <c r="H41" s="138">
        <f t="shared" si="0"/>
        <v>29.54346051204911</v>
      </c>
      <c r="I41" s="144">
        <f>G41-95</f>
        <v>-44.02508970714915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39">
        <f>D43+D44+D45</f>
        <v>875030.9709999999</v>
      </c>
      <c r="E42" s="139">
        <f>E43+E44+E45</f>
        <v>356940.174</v>
      </c>
      <c r="F42" s="139">
        <f>F43+F44+F45</f>
        <v>321477.23099999997</v>
      </c>
      <c r="G42" s="139">
        <f>F42/E42*100</f>
        <v>90.0647375714004</v>
      </c>
      <c r="H42" s="139">
        <f t="shared" si="0"/>
        <v>36.738954580385936</v>
      </c>
      <c r="I42" s="143" t="s">
        <v>67</v>
      </c>
      <c r="J42" s="108"/>
    </row>
    <row r="43" spans="1:9" s="7" customFormat="1" ht="16.5" customHeight="1">
      <c r="A43" s="58"/>
      <c r="B43" s="59"/>
      <c r="C43" s="54" t="s">
        <v>35</v>
      </c>
      <c r="D43" s="138">
        <v>560210.3629999999</v>
      </c>
      <c r="E43" s="138">
        <v>279349.79099999997</v>
      </c>
      <c r="F43" s="138">
        <v>277533.844</v>
      </c>
      <c r="G43" s="181">
        <f>F43/E43*100</f>
        <v>99.3499379421408</v>
      </c>
      <c r="H43" s="138">
        <f t="shared" si="0"/>
        <v>49.5410050099341</v>
      </c>
      <c r="I43" s="144">
        <f>G43-95</f>
        <v>4.349937942140798</v>
      </c>
    </row>
    <row r="44" spans="1:9" s="2" customFormat="1" ht="16.5" customHeight="1">
      <c r="A44" s="63"/>
      <c r="B44" s="64"/>
      <c r="C44" s="54" t="s">
        <v>36</v>
      </c>
      <c r="D44" s="138">
        <v>4976.593</v>
      </c>
      <c r="E44" s="138">
        <v>3300.5739999999996</v>
      </c>
      <c r="F44" s="138">
        <v>2979.8329999999996</v>
      </c>
      <c r="G44" s="138">
        <f>F44/E44*100</f>
        <v>90.28226605432873</v>
      </c>
      <c r="H44" s="138">
        <f t="shared" si="0"/>
        <v>59.87696803817391</v>
      </c>
      <c r="I44" s="144">
        <f>G44-95</f>
        <v>-4.71773394567127</v>
      </c>
    </row>
    <row r="45" spans="1:9" s="29" customFormat="1" ht="27" customHeight="1">
      <c r="A45" s="81"/>
      <c r="B45" s="82"/>
      <c r="C45" s="60" t="s">
        <v>71</v>
      </c>
      <c r="D45" s="138">
        <v>309844.015</v>
      </c>
      <c r="E45" s="138">
        <v>74289.809</v>
      </c>
      <c r="F45" s="138">
        <v>40963.554000000004</v>
      </c>
      <c r="G45" s="138">
        <f>F45/E45*100</f>
        <v>55.140206377431944</v>
      </c>
      <c r="H45" s="138">
        <f t="shared" si="0"/>
        <v>13.220702036151966</v>
      </c>
      <c r="I45" s="144">
        <f>G45-95</f>
        <v>-39.859793622568056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39">
        <f>D47+D48+D49</f>
        <v>599042.1029999999</v>
      </c>
      <c r="E46" s="139">
        <f>E47+E48+E49</f>
        <v>289520.634</v>
      </c>
      <c r="F46" s="139">
        <f>F47+F48+F49</f>
        <v>252882.48300000004</v>
      </c>
      <c r="G46" s="139">
        <f aca="true" t="shared" si="3" ref="G46:G57">F46/E46*100</f>
        <v>87.34523667836402</v>
      </c>
      <c r="H46" s="139">
        <f t="shared" si="0"/>
        <v>42.2144756993817</v>
      </c>
      <c r="I46" s="143" t="s">
        <v>67</v>
      </c>
    </row>
    <row r="47" spans="1:9" s="7" customFormat="1" ht="16.5" customHeight="1">
      <c r="A47" s="58"/>
      <c r="B47" s="59"/>
      <c r="C47" s="54" t="s">
        <v>35</v>
      </c>
      <c r="D47" s="138">
        <v>453943.07099999994</v>
      </c>
      <c r="E47" s="138">
        <v>255371.932</v>
      </c>
      <c r="F47" s="138">
        <v>233371.53900000005</v>
      </c>
      <c r="G47" s="138">
        <f t="shared" si="3"/>
        <v>91.38496042705275</v>
      </c>
      <c r="H47" s="138">
        <f t="shared" si="0"/>
        <v>51.40986919040341</v>
      </c>
      <c r="I47" s="144">
        <f>G47-95</f>
        <v>-3.6150395729472535</v>
      </c>
    </row>
    <row r="48" spans="1:9" s="2" customFormat="1" ht="16.5" customHeight="1">
      <c r="A48" s="63"/>
      <c r="B48" s="64"/>
      <c r="C48" s="54" t="s">
        <v>36</v>
      </c>
      <c r="D48" s="138">
        <v>5460.262000000001</v>
      </c>
      <c r="E48" s="138">
        <v>3551.639</v>
      </c>
      <c r="F48" s="138">
        <v>2798.865</v>
      </c>
      <c r="G48" s="181">
        <f t="shared" si="3"/>
        <v>78.80488416756319</v>
      </c>
      <c r="H48" s="138">
        <f t="shared" si="0"/>
        <v>51.258804064713374</v>
      </c>
      <c r="I48" s="144">
        <f>G48-95</f>
        <v>-16.195115832436812</v>
      </c>
    </row>
    <row r="49" spans="1:9" s="29" customFormat="1" ht="27.75" customHeight="1">
      <c r="A49" s="81"/>
      <c r="B49" s="82"/>
      <c r="C49" s="60" t="s">
        <v>71</v>
      </c>
      <c r="D49" s="138">
        <v>139638.77000000002</v>
      </c>
      <c r="E49" s="138">
        <v>30597.063</v>
      </c>
      <c r="F49" s="138">
        <v>16712.078999999998</v>
      </c>
      <c r="G49" s="138">
        <f t="shared" si="3"/>
        <v>54.6198796923744</v>
      </c>
      <c r="H49" s="138">
        <f t="shared" si="0"/>
        <v>11.968079495400879</v>
      </c>
      <c r="I49" s="144">
        <f>G49-95</f>
        <v>-40.3801203076256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39">
        <f>D51+D52+D53</f>
        <v>511791.91599999985</v>
      </c>
      <c r="E50" s="139">
        <f>E51+E52+E53</f>
        <v>265627.858</v>
      </c>
      <c r="F50" s="139">
        <f>F51+F52+F53</f>
        <v>245298.363</v>
      </c>
      <c r="G50" s="139">
        <f t="shared" si="3"/>
        <v>92.34662540553258</v>
      </c>
      <c r="H50" s="139">
        <f t="shared" si="0"/>
        <v>47.92931567133235</v>
      </c>
      <c r="I50" s="143" t="s">
        <v>67</v>
      </c>
      <c r="J50" s="108"/>
    </row>
    <row r="51" spans="1:9" s="7" customFormat="1" ht="16.5" customHeight="1">
      <c r="A51" s="58"/>
      <c r="B51" s="59"/>
      <c r="C51" s="54" t="s">
        <v>35</v>
      </c>
      <c r="D51" s="138">
        <v>387930.94199999986</v>
      </c>
      <c r="E51" s="138">
        <v>193781.48699999996</v>
      </c>
      <c r="F51" s="138">
        <v>191268.58</v>
      </c>
      <c r="G51" s="138">
        <f t="shared" si="3"/>
        <v>98.70322648520083</v>
      </c>
      <c r="H51" s="138">
        <f t="shared" si="0"/>
        <v>49.304801265375744</v>
      </c>
      <c r="I51" s="144">
        <f>G51-95</f>
        <v>3.7032264852008296</v>
      </c>
    </row>
    <row r="52" spans="1:9" s="2" customFormat="1" ht="16.5" customHeight="1">
      <c r="A52" s="63"/>
      <c r="B52" s="64"/>
      <c r="C52" s="54" t="s">
        <v>36</v>
      </c>
      <c r="D52" s="138">
        <v>4532.392</v>
      </c>
      <c r="E52" s="138">
        <v>2814.352</v>
      </c>
      <c r="F52" s="138">
        <v>2511.431</v>
      </c>
      <c r="G52" s="138">
        <f t="shared" si="3"/>
        <v>89.23656315912154</v>
      </c>
      <c r="H52" s="138">
        <f t="shared" si="0"/>
        <v>55.41071910814422</v>
      </c>
      <c r="I52" s="144">
        <f>G52-95</f>
        <v>-5.763436840878455</v>
      </c>
    </row>
    <row r="53" spans="1:9" s="29" customFormat="1" ht="27.75" customHeight="1">
      <c r="A53" s="81"/>
      <c r="B53" s="82"/>
      <c r="C53" s="60" t="s">
        <v>71</v>
      </c>
      <c r="D53" s="138">
        <v>119328.58200000001</v>
      </c>
      <c r="E53" s="138">
        <v>69032.019</v>
      </c>
      <c r="F53" s="138">
        <v>51518.352</v>
      </c>
      <c r="G53" s="138">
        <f t="shared" si="3"/>
        <v>74.62964685995928</v>
      </c>
      <c r="H53" s="138">
        <f t="shared" si="0"/>
        <v>43.173522333484186</v>
      </c>
      <c r="I53" s="144">
        <f>G53-95</f>
        <v>-20.37035314004072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39">
        <f>D55+D56+D57</f>
        <v>500218.088</v>
      </c>
      <c r="E54" s="139">
        <f>E55+E56+E57</f>
        <v>283549.36600000004</v>
      </c>
      <c r="F54" s="139">
        <f>F55+F56+F57</f>
        <v>228628.119</v>
      </c>
      <c r="G54" s="139">
        <f t="shared" si="3"/>
        <v>80.63079887119197</v>
      </c>
      <c r="H54" s="139">
        <f t="shared" si="0"/>
        <v>45.70568807579785</v>
      </c>
      <c r="I54" s="143" t="s">
        <v>67</v>
      </c>
      <c r="J54" s="108"/>
    </row>
    <row r="55" spans="1:9" s="7" customFormat="1" ht="16.5" customHeight="1">
      <c r="A55" s="58"/>
      <c r="B55" s="59"/>
      <c r="C55" s="54" t="s">
        <v>35</v>
      </c>
      <c r="D55" s="138">
        <v>355869.50700000004</v>
      </c>
      <c r="E55" s="138">
        <v>221333.98500000002</v>
      </c>
      <c r="F55" s="138">
        <v>199400.689</v>
      </c>
      <c r="G55" s="138">
        <f t="shared" si="3"/>
        <v>90.0904074898394</v>
      </c>
      <c r="H55" s="138">
        <f t="shared" si="0"/>
        <v>56.03196820119797</v>
      </c>
      <c r="I55" s="144">
        <f>G55-95</f>
        <v>-4.909592510160607</v>
      </c>
    </row>
    <row r="56" spans="1:9" s="2" customFormat="1" ht="16.5" customHeight="1">
      <c r="A56" s="63"/>
      <c r="B56" s="64"/>
      <c r="C56" s="54" t="s">
        <v>36</v>
      </c>
      <c r="D56" s="138">
        <v>5072.725</v>
      </c>
      <c r="E56" s="138">
        <v>3390.3830000000003</v>
      </c>
      <c r="F56" s="138">
        <v>3255.576</v>
      </c>
      <c r="G56" s="138">
        <f t="shared" si="3"/>
        <v>96.02384155418429</v>
      </c>
      <c r="H56" s="138">
        <f t="shared" si="0"/>
        <v>64.17805025898309</v>
      </c>
      <c r="I56" s="144">
        <f>G56-95</f>
        <v>1.023841554184287</v>
      </c>
    </row>
    <row r="57" spans="1:9" s="29" customFormat="1" ht="27" customHeight="1">
      <c r="A57" s="157"/>
      <c r="B57" s="158"/>
      <c r="C57" s="60" t="s">
        <v>71</v>
      </c>
      <c r="D57" s="138">
        <v>139275.856</v>
      </c>
      <c r="E57" s="138">
        <v>58824.99800000001</v>
      </c>
      <c r="F57" s="138">
        <v>25971.854</v>
      </c>
      <c r="G57" s="138">
        <f t="shared" si="3"/>
        <v>44.15104952489756</v>
      </c>
      <c r="H57" s="138">
        <f t="shared" si="0"/>
        <v>18.647779124042863</v>
      </c>
      <c r="I57" s="144">
        <f>G57-95</f>
        <v>-50.84895047510244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39">
        <f>D59+D60+D61</f>
        <v>426201.668</v>
      </c>
      <c r="E58" s="139">
        <f>E59+E60+E61</f>
        <v>217315.3779999999</v>
      </c>
      <c r="F58" s="139">
        <f>F59+F60+F61</f>
        <v>174378.119</v>
      </c>
      <c r="G58" s="139">
        <f>F58/E58*100</f>
        <v>80.24196014329004</v>
      </c>
      <c r="H58" s="139">
        <f t="shared" si="0"/>
        <v>40.91446188333548</v>
      </c>
      <c r="I58" s="143" t="s">
        <v>67</v>
      </c>
      <c r="J58" s="108"/>
    </row>
    <row r="59" spans="1:9" s="7" customFormat="1" ht="16.5" customHeight="1">
      <c r="A59" s="58"/>
      <c r="B59" s="59"/>
      <c r="C59" s="54" t="s">
        <v>35</v>
      </c>
      <c r="D59" s="138">
        <v>312739.988</v>
      </c>
      <c r="E59" s="138">
        <v>174473.19599999994</v>
      </c>
      <c r="F59" s="138">
        <v>162504.431</v>
      </c>
      <c r="G59" s="138">
        <f>F59/E59*100</f>
        <v>93.14005516354504</v>
      </c>
      <c r="H59" s="138">
        <f t="shared" si="0"/>
        <v>51.96151347297487</v>
      </c>
      <c r="I59" s="144">
        <f>G59-95</f>
        <v>-1.8599448364549573</v>
      </c>
    </row>
    <row r="60" spans="1:9" s="2" customFormat="1" ht="16.5" customHeight="1">
      <c r="A60" s="63"/>
      <c r="B60" s="64"/>
      <c r="C60" s="54" t="s">
        <v>36</v>
      </c>
      <c r="D60" s="138">
        <v>4536.404</v>
      </c>
      <c r="E60" s="138">
        <v>3026.107</v>
      </c>
      <c r="F60" s="138">
        <v>2453.854</v>
      </c>
      <c r="G60" s="138">
        <f>F60/E60*100</f>
        <v>81.08946577236033</v>
      </c>
      <c r="H60" s="138">
        <f t="shared" si="0"/>
        <v>54.092492643953214</v>
      </c>
      <c r="I60" s="144">
        <f>G60-95</f>
        <v>-13.910534227639673</v>
      </c>
    </row>
    <row r="61" spans="1:9" s="29" customFormat="1" ht="27" customHeight="1">
      <c r="A61" s="81"/>
      <c r="B61" s="82"/>
      <c r="C61" s="60" t="s">
        <v>71</v>
      </c>
      <c r="D61" s="138">
        <v>108925.27600000001</v>
      </c>
      <c r="E61" s="138">
        <v>39816.075</v>
      </c>
      <c r="F61" s="138">
        <v>9419.833999999999</v>
      </c>
      <c r="G61" s="138">
        <f>F61/E61*100</f>
        <v>23.658369138595404</v>
      </c>
      <c r="H61" s="138">
        <f t="shared" si="0"/>
        <v>8.647978087289857</v>
      </c>
      <c r="I61" s="144">
        <f>G61-95</f>
        <v>-71.3416308614046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39">
        <f>D63+D64+D65</f>
        <v>460268.719</v>
      </c>
      <c r="E62" s="139">
        <f>E63+E64+E65</f>
        <v>259364.985</v>
      </c>
      <c r="F62" s="139">
        <f>F63+F64+F65</f>
        <v>235267.41799999998</v>
      </c>
      <c r="G62" s="139">
        <f aca="true" t="shared" si="4" ref="G62:G96">F62/E62*100</f>
        <v>90.70901301499892</v>
      </c>
      <c r="H62" s="139">
        <f t="shared" si="0"/>
        <v>51.11523079629489</v>
      </c>
      <c r="I62" s="143" t="s">
        <v>67</v>
      </c>
      <c r="J62" s="108"/>
    </row>
    <row r="63" spans="1:9" s="7" customFormat="1" ht="16.5" customHeight="1">
      <c r="A63" s="58"/>
      <c r="B63" s="59"/>
      <c r="C63" s="54" t="s">
        <v>35</v>
      </c>
      <c r="D63" s="138">
        <v>345460.12299999996</v>
      </c>
      <c r="E63" s="138">
        <v>203270.62799999997</v>
      </c>
      <c r="F63" s="138">
        <v>191283.89299999998</v>
      </c>
      <c r="G63" s="138">
        <f t="shared" si="4"/>
        <v>94.10306588908655</v>
      </c>
      <c r="H63" s="138">
        <f t="shared" si="0"/>
        <v>55.37075924679156</v>
      </c>
      <c r="I63" s="144">
        <f>G63-95</f>
        <v>-0.896934110913449</v>
      </c>
    </row>
    <row r="64" spans="1:9" s="2" customFormat="1" ht="16.5" customHeight="1">
      <c r="A64" s="63"/>
      <c r="B64" s="64"/>
      <c r="C64" s="54" t="s">
        <v>36</v>
      </c>
      <c r="D64" s="138">
        <v>3784.5969999999998</v>
      </c>
      <c r="E64" s="138">
        <v>2464.067</v>
      </c>
      <c r="F64" s="138">
        <v>2392.46</v>
      </c>
      <c r="G64" s="138">
        <f t="shared" si="4"/>
        <v>97.09395077325414</v>
      </c>
      <c r="H64" s="138">
        <f t="shared" si="0"/>
        <v>63.2157135885274</v>
      </c>
      <c r="I64" s="144">
        <f>G64-95</f>
        <v>2.093950773254136</v>
      </c>
    </row>
    <row r="65" spans="1:9" s="2" customFormat="1" ht="27.75" customHeight="1">
      <c r="A65" s="63"/>
      <c r="B65" s="64"/>
      <c r="C65" s="60" t="s">
        <v>71</v>
      </c>
      <c r="D65" s="138">
        <v>111023.99900000001</v>
      </c>
      <c r="E65" s="138">
        <v>53630.28999999999</v>
      </c>
      <c r="F65" s="138">
        <v>41591.065</v>
      </c>
      <c r="G65" s="138">
        <f t="shared" si="4"/>
        <v>77.55144527467594</v>
      </c>
      <c r="H65" s="138">
        <f t="shared" si="0"/>
        <v>37.46132851871062</v>
      </c>
      <c r="I65" s="144">
        <f>G65-95</f>
        <v>-17.44855472532406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39">
        <f>D67+D68+D69</f>
        <v>82511.764</v>
      </c>
      <c r="E66" s="139">
        <f>E67+E68+E69</f>
        <v>42460.58899999999</v>
      </c>
      <c r="F66" s="139">
        <f>F67+F68+F69</f>
        <v>34776.445</v>
      </c>
      <c r="G66" s="139">
        <f t="shared" si="4"/>
        <v>81.90287939717466</v>
      </c>
      <c r="H66" s="139">
        <f t="shared" si="0"/>
        <v>42.14725672329585</v>
      </c>
      <c r="I66" s="143" t="s">
        <v>67</v>
      </c>
    </row>
    <row r="67" spans="1:9" s="7" customFormat="1" ht="16.5" customHeight="1">
      <c r="A67" s="58"/>
      <c r="B67" s="59"/>
      <c r="C67" s="54" t="s">
        <v>35</v>
      </c>
      <c r="D67" s="138">
        <v>60011.262</v>
      </c>
      <c r="E67" s="138">
        <v>32310.817999999996</v>
      </c>
      <c r="F67" s="138">
        <v>31322.673</v>
      </c>
      <c r="G67" s="138">
        <f t="shared" si="4"/>
        <v>96.94175183060982</v>
      </c>
      <c r="H67" s="138">
        <f t="shared" si="0"/>
        <v>52.19465806268163</v>
      </c>
      <c r="I67" s="144">
        <f>G67-95</f>
        <v>1.9417518306098174</v>
      </c>
    </row>
    <row r="68" spans="1:9" s="2" customFormat="1" ht="16.5" customHeight="1">
      <c r="A68" s="63"/>
      <c r="B68" s="64"/>
      <c r="C68" s="54" t="s">
        <v>36</v>
      </c>
      <c r="D68" s="138">
        <v>328.16900000000004</v>
      </c>
      <c r="E68" s="138">
        <v>210.218</v>
      </c>
      <c r="F68" s="138">
        <v>198.589</v>
      </c>
      <c r="G68" s="138">
        <f>F68/E68*100</f>
        <v>94.46812356696383</v>
      </c>
      <c r="H68" s="138">
        <f t="shared" si="0"/>
        <v>60.51424723237112</v>
      </c>
      <c r="I68" s="144">
        <f>G68-95</f>
        <v>-0.5318764330361745</v>
      </c>
    </row>
    <row r="69" spans="1:9" s="2" customFormat="1" ht="27.75" customHeight="1">
      <c r="A69" s="63"/>
      <c r="B69" s="64"/>
      <c r="C69" s="60" t="s">
        <v>71</v>
      </c>
      <c r="D69" s="138">
        <v>22172.333</v>
      </c>
      <c r="E69" s="138">
        <v>9939.553</v>
      </c>
      <c r="F69" s="138">
        <v>3255.183</v>
      </c>
      <c r="G69" s="138">
        <f>F69/E69*100</f>
        <v>32.749792671763004</v>
      </c>
      <c r="H69" s="138">
        <f t="shared" si="0"/>
        <v>14.681283201005508</v>
      </c>
      <c r="I69" s="144">
        <f>G69-95</f>
        <v>-62.250207328236996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39">
        <f>D71+D72+D73</f>
        <v>551577.902</v>
      </c>
      <c r="E70" s="139">
        <f>E71+E72+E73</f>
        <v>298429.845</v>
      </c>
      <c r="F70" s="139">
        <f>F71+F72+F73</f>
        <v>211906.13300000003</v>
      </c>
      <c r="G70" s="139">
        <f t="shared" si="4"/>
        <v>71.0070177464992</v>
      </c>
      <c r="H70" s="139">
        <f t="shared" si="0"/>
        <v>38.41816944290854</v>
      </c>
      <c r="I70" s="143" t="s">
        <v>67</v>
      </c>
    </row>
    <row r="71" spans="1:9" s="2" customFormat="1" ht="16.5" customHeight="1">
      <c r="A71" s="183"/>
      <c r="B71" s="184"/>
      <c r="C71" s="60" t="s">
        <v>35</v>
      </c>
      <c r="D71" s="138">
        <v>546897.052</v>
      </c>
      <c r="E71" s="138">
        <v>298261.345</v>
      </c>
      <c r="F71" s="138">
        <v>211788.88300000003</v>
      </c>
      <c r="G71" s="138">
        <f t="shared" si="4"/>
        <v>71.00782134540434</v>
      </c>
      <c r="H71" s="138">
        <f t="shared" si="0"/>
        <v>38.7255484785462</v>
      </c>
      <c r="I71" s="144">
        <f>G71-95</f>
        <v>-23.992178654595662</v>
      </c>
    </row>
    <row r="72" spans="1:9" s="10" customFormat="1" ht="16.5" customHeight="1">
      <c r="A72" s="65"/>
      <c r="B72" s="64"/>
      <c r="C72" s="60" t="s">
        <v>36</v>
      </c>
      <c r="D72" s="138">
        <v>4680.85</v>
      </c>
      <c r="E72" s="138">
        <v>168.5</v>
      </c>
      <c r="F72" s="138">
        <v>117.25</v>
      </c>
      <c r="G72" s="138">
        <f t="shared" si="4"/>
        <v>69.58456973293768</v>
      </c>
      <c r="H72" s="138">
        <f aca="true" t="shared" si="5" ref="H72:H138">F72/D72*100</f>
        <v>2.5048869329288483</v>
      </c>
      <c r="I72" s="144">
        <f>G72-95</f>
        <v>-25.41543026706232</v>
      </c>
    </row>
    <row r="73" spans="1:9" s="127" customFormat="1" ht="27.75" customHeight="1" hidden="1">
      <c r="A73" s="153"/>
      <c r="B73" s="154"/>
      <c r="C73" s="126" t="s">
        <v>71</v>
      </c>
      <c r="D73" s="149">
        <v>0</v>
      </c>
      <c r="E73" s="149">
        <v>0</v>
      </c>
      <c r="F73" s="149">
        <v>0</v>
      </c>
      <c r="G73" s="149"/>
      <c r="H73" s="149" t="e">
        <f>F73/D73*100</f>
        <v>#DIV/0!</v>
      </c>
      <c r="I73" s="152">
        <f>G73-95</f>
        <v>-95</v>
      </c>
    </row>
    <row r="74" spans="1:10" s="29" customFormat="1" ht="21" customHeight="1">
      <c r="A74" s="210"/>
      <c r="B74" s="211"/>
      <c r="C74" s="165" t="s">
        <v>101</v>
      </c>
      <c r="D74" s="163">
        <v>39943.883</v>
      </c>
      <c r="E74" s="163">
        <v>17847.074000000004</v>
      </c>
      <c r="F74" s="163">
        <v>6915.895</v>
      </c>
      <c r="G74" s="163">
        <f>F74/E74*100</f>
        <v>38.75086190599086</v>
      </c>
      <c r="H74" s="163">
        <f t="shared" si="5"/>
        <v>17.31402778242666</v>
      </c>
      <c r="I74" s="164">
        <f>G74-95</f>
        <v>-56.24913809400914</v>
      </c>
      <c r="J74" s="114"/>
    </row>
    <row r="75" spans="1:9" s="2" customFormat="1" ht="41.25" customHeight="1">
      <c r="A75" s="71" t="s">
        <v>96</v>
      </c>
      <c r="B75" s="72" t="s">
        <v>97</v>
      </c>
      <c r="C75" s="31" t="s">
        <v>95</v>
      </c>
      <c r="D75" s="139">
        <f>D76+D77</f>
        <v>1482913.076</v>
      </c>
      <c r="E75" s="139">
        <f>E76+E77</f>
        <v>291996.99500000005</v>
      </c>
      <c r="F75" s="139">
        <f>F76+F77</f>
        <v>239436.53599999993</v>
      </c>
      <c r="G75" s="139">
        <f t="shared" si="4"/>
        <v>81.99965756496908</v>
      </c>
      <c r="H75" s="139">
        <f t="shared" si="5"/>
        <v>16.146363524277128</v>
      </c>
      <c r="I75" s="143" t="s">
        <v>67</v>
      </c>
    </row>
    <row r="76" spans="1:9" s="2" customFormat="1" ht="16.5" customHeight="1">
      <c r="A76" s="183"/>
      <c r="B76" s="184"/>
      <c r="C76" s="60" t="s">
        <v>35</v>
      </c>
      <c r="D76" s="138">
        <v>934471.5029999999</v>
      </c>
      <c r="E76" s="138">
        <v>283995.655</v>
      </c>
      <c r="F76" s="138">
        <v>233249.92499999993</v>
      </c>
      <c r="G76" s="138">
        <f t="shared" si="4"/>
        <v>82.13151183598211</v>
      </c>
      <c r="H76" s="138">
        <f t="shared" si="5"/>
        <v>24.960624722228683</v>
      </c>
      <c r="I76" s="144">
        <f>G76-95</f>
        <v>-12.86848816401789</v>
      </c>
    </row>
    <row r="77" spans="1:9" s="29" customFormat="1" ht="27" customHeight="1">
      <c r="A77" s="203"/>
      <c r="B77" s="204"/>
      <c r="C77" s="51" t="s">
        <v>71</v>
      </c>
      <c r="D77" s="138">
        <v>548441.573</v>
      </c>
      <c r="E77" s="138">
        <v>8001.34</v>
      </c>
      <c r="F77" s="138">
        <v>6186.611</v>
      </c>
      <c r="G77" s="138">
        <f t="shared" si="4"/>
        <v>77.31968645251919</v>
      </c>
      <c r="H77" s="138">
        <f t="shared" si="5"/>
        <v>1.128034653930219</v>
      </c>
      <c r="I77" s="144">
        <f>G77-95</f>
        <v>-17.680313547480807</v>
      </c>
    </row>
    <row r="78" spans="1:10" s="29" customFormat="1" ht="21" customHeight="1">
      <c r="A78" s="203"/>
      <c r="B78" s="204"/>
      <c r="C78" s="166" t="s">
        <v>101</v>
      </c>
      <c r="D78" s="163">
        <v>1373683.31</v>
      </c>
      <c r="E78" s="163">
        <v>236202.36800000002</v>
      </c>
      <c r="F78" s="163">
        <v>199080.548</v>
      </c>
      <c r="G78" s="163">
        <f t="shared" si="4"/>
        <v>84.28389168393096</v>
      </c>
      <c r="H78" s="163">
        <f t="shared" si="5"/>
        <v>14.492463186438512</v>
      </c>
      <c r="I78" s="164">
        <f>G78-95</f>
        <v>-10.71610831606904</v>
      </c>
      <c r="J78" s="114"/>
    </row>
    <row r="79" spans="1:9" s="2" customFormat="1" ht="41.25" customHeight="1">
      <c r="A79" s="52" t="s">
        <v>19</v>
      </c>
      <c r="B79" s="31" t="s">
        <v>77</v>
      </c>
      <c r="C79" s="31" t="s">
        <v>47</v>
      </c>
      <c r="D79" s="139">
        <f>D80+D82+D81</f>
        <v>4028385.1960000005</v>
      </c>
      <c r="E79" s="139">
        <f>E80+E82</f>
        <v>1462527.0739999998</v>
      </c>
      <c r="F79" s="139">
        <f>F80+F82</f>
        <v>1148722.047</v>
      </c>
      <c r="G79" s="139">
        <f t="shared" si="4"/>
        <v>78.54364322010494</v>
      </c>
      <c r="H79" s="139">
        <f t="shared" si="5"/>
        <v>28.515695275134757</v>
      </c>
      <c r="I79" s="143" t="s">
        <v>67</v>
      </c>
    </row>
    <row r="80" spans="1:9" s="7" customFormat="1" ht="16.5" customHeight="1">
      <c r="A80" s="83"/>
      <c r="B80" s="53"/>
      <c r="C80" s="54" t="s">
        <v>35</v>
      </c>
      <c r="D80" s="138">
        <v>2438065.9890000005</v>
      </c>
      <c r="E80" s="138">
        <v>1296346.9819999998</v>
      </c>
      <c r="F80" s="138">
        <v>991088.1370000001</v>
      </c>
      <c r="G80" s="138">
        <f t="shared" si="4"/>
        <v>76.45238124988363</v>
      </c>
      <c r="H80" s="138">
        <f t="shared" si="5"/>
        <v>40.65058704200643</v>
      </c>
      <c r="I80" s="144">
        <f>G80-95</f>
        <v>-18.54761875011637</v>
      </c>
    </row>
    <row r="81" spans="1:9" s="123" customFormat="1" ht="16.5" customHeight="1" hidden="1">
      <c r="A81" s="120"/>
      <c r="B81" s="121"/>
      <c r="C81" s="122" t="s">
        <v>36</v>
      </c>
      <c r="D81" s="138">
        <v>0</v>
      </c>
      <c r="E81" s="138">
        <v>0</v>
      </c>
      <c r="F81" s="138">
        <v>0</v>
      </c>
      <c r="G81" s="138" t="e">
        <f t="shared" si="4"/>
        <v>#DIV/0!</v>
      </c>
      <c r="H81" s="138" t="e">
        <f t="shared" si="5"/>
        <v>#DIV/0!</v>
      </c>
      <c r="I81" s="144" t="e">
        <f>G81-95</f>
        <v>#DIV/0!</v>
      </c>
    </row>
    <row r="82" spans="1:9" s="2" customFormat="1" ht="27" customHeight="1">
      <c r="A82" s="86"/>
      <c r="B82" s="55"/>
      <c r="C82" s="54" t="s">
        <v>71</v>
      </c>
      <c r="D82" s="138">
        <v>1590319.2070000002</v>
      </c>
      <c r="E82" s="138">
        <v>166180.092</v>
      </c>
      <c r="F82" s="138">
        <v>157633.91</v>
      </c>
      <c r="G82" s="138">
        <f t="shared" si="4"/>
        <v>94.85727688729406</v>
      </c>
      <c r="H82" s="138">
        <f t="shared" si="5"/>
        <v>9.912092446985078</v>
      </c>
      <c r="I82" s="144">
        <f>G82-95</f>
        <v>-0.14272311270593718</v>
      </c>
    </row>
    <row r="83" spans="1:10" s="2" customFormat="1" ht="21" customHeight="1">
      <c r="A83" s="86"/>
      <c r="B83" s="55"/>
      <c r="C83" s="162" t="s">
        <v>101</v>
      </c>
      <c r="D83" s="163">
        <v>2424531.433</v>
      </c>
      <c r="E83" s="163">
        <v>731016.889</v>
      </c>
      <c r="F83" s="163">
        <v>527004.72</v>
      </c>
      <c r="G83" s="163">
        <f t="shared" si="4"/>
        <v>72.09200333537026</v>
      </c>
      <c r="H83" s="163">
        <f t="shared" si="5"/>
        <v>21.73635337645053</v>
      </c>
      <c r="I83" s="164">
        <f>G83-95</f>
        <v>-22.907996664629735</v>
      </c>
      <c r="J83" s="113"/>
    </row>
    <row r="84" spans="1:9" s="2" customFormat="1" ht="41.25" customHeight="1">
      <c r="A84" s="52" t="s">
        <v>20</v>
      </c>
      <c r="B84" s="31" t="s">
        <v>78</v>
      </c>
      <c r="C84" s="31" t="s">
        <v>48</v>
      </c>
      <c r="D84" s="139">
        <f>D85+D86+D87</f>
        <v>2906437.1540000006</v>
      </c>
      <c r="E84" s="139">
        <f>E85+E86+E87</f>
        <v>1547674.358</v>
      </c>
      <c r="F84" s="139">
        <f>F85+F86+F87</f>
        <v>1326340.8080000002</v>
      </c>
      <c r="G84" s="139">
        <f t="shared" si="4"/>
        <v>85.6989586435986</v>
      </c>
      <c r="H84" s="139">
        <f t="shared" si="5"/>
        <v>45.634594444081344</v>
      </c>
      <c r="I84" s="143" t="s">
        <v>67</v>
      </c>
    </row>
    <row r="85" spans="1:9" s="7" customFormat="1" ht="16.5" customHeight="1">
      <c r="A85" s="83"/>
      <c r="B85" s="84"/>
      <c r="C85" s="85" t="s">
        <v>35</v>
      </c>
      <c r="D85" s="138">
        <v>2524697.4230000004</v>
      </c>
      <c r="E85" s="138">
        <v>1417490.571</v>
      </c>
      <c r="F85" s="138">
        <v>1211313.7640000002</v>
      </c>
      <c r="G85" s="138">
        <f t="shared" si="4"/>
        <v>85.45480222457157</v>
      </c>
      <c r="H85" s="138">
        <f t="shared" si="5"/>
        <v>47.978571727642624</v>
      </c>
      <c r="I85" s="144">
        <f>G85-95</f>
        <v>-9.545197775428434</v>
      </c>
    </row>
    <row r="86" spans="1:9" s="2" customFormat="1" ht="16.5" customHeight="1">
      <c r="A86" s="86"/>
      <c r="B86" s="87"/>
      <c r="C86" s="60" t="s">
        <v>36</v>
      </c>
      <c r="D86" s="138">
        <v>223140.73100000003</v>
      </c>
      <c r="E86" s="138">
        <v>117463.697</v>
      </c>
      <c r="F86" s="138">
        <v>115027.04400000001</v>
      </c>
      <c r="G86" s="138">
        <f t="shared" si="4"/>
        <v>97.92561185946667</v>
      </c>
      <c r="H86" s="138">
        <f t="shared" si="5"/>
        <v>51.54910243616617</v>
      </c>
      <c r="I86" s="144">
        <f>G86-95</f>
        <v>2.9256118594666702</v>
      </c>
    </row>
    <row r="87" spans="1:9" s="2" customFormat="1" ht="27" customHeight="1">
      <c r="A87" s="88"/>
      <c r="B87" s="89"/>
      <c r="C87" s="60" t="s">
        <v>71</v>
      </c>
      <c r="D87" s="138">
        <v>158599</v>
      </c>
      <c r="E87" s="138">
        <v>12720.09</v>
      </c>
      <c r="F87" s="138">
        <v>0</v>
      </c>
      <c r="G87" s="138">
        <f t="shared" si="4"/>
        <v>0</v>
      </c>
      <c r="H87" s="138">
        <f t="shared" si="5"/>
        <v>0</v>
      </c>
      <c r="I87" s="144">
        <f>G87-95</f>
        <v>-95</v>
      </c>
    </row>
    <row r="88" spans="1:9" s="2" customFormat="1" ht="27" customHeight="1">
      <c r="A88" s="52" t="s">
        <v>121</v>
      </c>
      <c r="B88" s="31" t="s">
        <v>124</v>
      </c>
      <c r="C88" s="179" t="s">
        <v>122</v>
      </c>
      <c r="D88" s="142">
        <f>D89</f>
        <v>6287</v>
      </c>
      <c r="E88" s="142">
        <f>E89</f>
        <v>820</v>
      </c>
      <c r="F88" s="142">
        <f>F89</f>
        <v>558.893</v>
      </c>
      <c r="G88" s="142">
        <f>G89</f>
        <v>68.15768292682928</v>
      </c>
      <c r="H88" s="142">
        <f>H89</f>
        <v>8.88966120566248</v>
      </c>
      <c r="I88" s="139" t="s">
        <v>67</v>
      </c>
    </row>
    <row r="89" spans="1:9" s="2" customFormat="1" ht="18.75" customHeight="1">
      <c r="A89" s="96"/>
      <c r="B89" s="180"/>
      <c r="C89" s="54" t="s">
        <v>35</v>
      </c>
      <c r="D89" s="138">
        <v>6287</v>
      </c>
      <c r="E89" s="138">
        <v>820</v>
      </c>
      <c r="F89" s="138">
        <v>558.893</v>
      </c>
      <c r="G89" s="138">
        <f t="shared" si="4"/>
        <v>68.15768292682928</v>
      </c>
      <c r="H89" s="138">
        <f t="shared" si="5"/>
        <v>8.88966120566248</v>
      </c>
      <c r="I89" s="144">
        <f>G89-95</f>
        <v>-26.84231707317072</v>
      </c>
    </row>
    <row r="90" spans="1:9" s="2" customFormat="1" ht="42" customHeight="1">
      <c r="A90" s="52" t="s">
        <v>21</v>
      </c>
      <c r="B90" s="31" t="s">
        <v>98</v>
      </c>
      <c r="C90" s="31" t="s">
        <v>49</v>
      </c>
      <c r="D90" s="139">
        <f>D91</f>
        <v>53667.147</v>
      </c>
      <c r="E90" s="139">
        <f>E91</f>
        <v>33880.496</v>
      </c>
      <c r="F90" s="139">
        <f>F91</f>
        <v>28328.208000000002</v>
      </c>
      <c r="G90" s="139">
        <f t="shared" si="4"/>
        <v>83.61214074315797</v>
      </c>
      <c r="H90" s="139">
        <f t="shared" si="5"/>
        <v>52.78500830312445</v>
      </c>
      <c r="I90" s="143" t="s">
        <v>67</v>
      </c>
    </row>
    <row r="91" spans="1:9" s="7" customFormat="1" ht="18" customHeight="1">
      <c r="A91" s="58"/>
      <c r="B91" s="90"/>
      <c r="C91" s="54" t="s">
        <v>35</v>
      </c>
      <c r="D91" s="138">
        <v>53667.147</v>
      </c>
      <c r="E91" s="138">
        <v>33880.496</v>
      </c>
      <c r="F91" s="138">
        <v>28328.208000000002</v>
      </c>
      <c r="G91" s="138">
        <f t="shared" si="4"/>
        <v>83.61214074315797</v>
      </c>
      <c r="H91" s="138">
        <f t="shared" si="5"/>
        <v>52.78500830312445</v>
      </c>
      <c r="I91" s="144">
        <f>G91-95</f>
        <v>-11.387859256842034</v>
      </c>
    </row>
    <row r="92" spans="1:9" s="29" customFormat="1" ht="27" customHeight="1" hidden="1">
      <c r="A92" s="91"/>
      <c r="B92" s="92"/>
      <c r="C92" s="93" t="s">
        <v>71</v>
      </c>
      <c r="D92" s="149">
        <v>0</v>
      </c>
      <c r="E92" s="149">
        <v>0</v>
      </c>
      <c r="F92" s="149">
        <v>0</v>
      </c>
      <c r="G92" s="131" t="e">
        <f t="shared" si="4"/>
        <v>#DIV/0!</v>
      </c>
      <c r="H92" s="131" t="e">
        <f t="shared" si="5"/>
        <v>#DIV/0!</v>
      </c>
      <c r="I92" s="132" t="e">
        <f>G92-95</f>
        <v>#DIV/0!</v>
      </c>
    </row>
    <row r="93" spans="1:9" s="2" customFormat="1" ht="41.25" customHeight="1">
      <c r="A93" s="71" t="s">
        <v>22</v>
      </c>
      <c r="B93" s="72" t="s">
        <v>99</v>
      </c>
      <c r="C93" s="31" t="s">
        <v>50</v>
      </c>
      <c r="D93" s="139">
        <f>D94+D95</f>
        <v>410242.903</v>
      </c>
      <c r="E93" s="139">
        <f>E94+E95</f>
        <v>267835.747</v>
      </c>
      <c r="F93" s="139">
        <f>F94+F95</f>
        <v>264269.23399999994</v>
      </c>
      <c r="G93" s="139">
        <f t="shared" si="4"/>
        <v>98.66839544760244</v>
      </c>
      <c r="H93" s="139">
        <f t="shared" si="5"/>
        <v>64.41774667336534</v>
      </c>
      <c r="I93" s="143" t="s">
        <v>67</v>
      </c>
    </row>
    <row r="94" spans="1:9" s="7" customFormat="1" ht="16.5" customHeight="1">
      <c r="A94" s="58"/>
      <c r="B94" s="59"/>
      <c r="C94" s="60" t="s">
        <v>35</v>
      </c>
      <c r="D94" s="138">
        <v>231940.903</v>
      </c>
      <c r="E94" s="138">
        <v>147889.11099999998</v>
      </c>
      <c r="F94" s="138">
        <v>146360.43799999997</v>
      </c>
      <c r="G94" s="138">
        <f t="shared" si="4"/>
        <v>98.96633836685919</v>
      </c>
      <c r="H94" s="138">
        <f t="shared" si="5"/>
        <v>63.1024696838401</v>
      </c>
      <c r="I94" s="144">
        <f>G94-95</f>
        <v>3.9663383668591905</v>
      </c>
    </row>
    <row r="95" spans="1:9" s="14" customFormat="1" ht="16.5" customHeight="1">
      <c r="A95" s="94"/>
      <c r="B95" s="95"/>
      <c r="C95" s="60" t="s">
        <v>36</v>
      </c>
      <c r="D95" s="138">
        <v>178302</v>
      </c>
      <c r="E95" s="138">
        <v>119946.636</v>
      </c>
      <c r="F95" s="138">
        <v>117908.79599999999</v>
      </c>
      <c r="G95" s="138">
        <f t="shared" si="4"/>
        <v>98.30104447447779</v>
      </c>
      <c r="H95" s="138">
        <f t="shared" si="5"/>
        <v>66.12870074368206</v>
      </c>
      <c r="I95" s="144">
        <f>G95-95</f>
        <v>3.3010444744777914</v>
      </c>
    </row>
    <row r="96" spans="1:9" s="29" customFormat="1" ht="29.25" customHeight="1" hidden="1">
      <c r="A96" s="91"/>
      <c r="B96" s="92"/>
      <c r="C96" s="51" t="s">
        <v>71</v>
      </c>
      <c r="D96" s="149">
        <v>0</v>
      </c>
      <c r="E96" s="149">
        <v>0</v>
      </c>
      <c r="F96" s="149">
        <v>0</v>
      </c>
      <c r="G96" s="131" t="e">
        <f t="shared" si="4"/>
        <v>#DIV/0!</v>
      </c>
      <c r="H96" s="131" t="e">
        <f t="shared" si="5"/>
        <v>#DIV/0!</v>
      </c>
      <c r="I96" s="132" t="e">
        <f>G96-95</f>
        <v>#DIV/0!</v>
      </c>
    </row>
    <row r="97" spans="1:9" s="2" customFormat="1" ht="41.25" customHeight="1">
      <c r="A97" s="52" t="s">
        <v>23</v>
      </c>
      <c r="B97" s="31" t="s">
        <v>79</v>
      </c>
      <c r="C97" s="31" t="s">
        <v>51</v>
      </c>
      <c r="D97" s="139">
        <f>D98+D99+D100</f>
        <v>185928.019</v>
      </c>
      <c r="E97" s="139">
        <f>E98+E99+E100</f>
        <v>104297.278</v>
      </c>
      <c r="F97" s="139">
        <f>F98+F99+F100</f>
        <v>98562.20500000003</v>
      </c>
      <c r="G97" s="139">
        <f aca="true" t="shared" si="6" ref="G97:G129">F97/E97*100</f>
        <v>94.50122466283351</v>
      </c>
      <c r="H97" s="139">
        <f t="shared" si="5"/>
        <v>53.010947747472116</v>
      </c>
      <c r="I97" s="143" t="s">
        <v>67</v>
      </c>
    </row>
    <row r="98" spans="1:9" s="7" customFormat="1" ht="16.5" customHeight="1">
      <c r="A98" s="213"/>
      <c r="B98" s="214"/>
      <c r="C98" s="60" t="s">
        <v>35</v>
      </c>
      <c r="D98" s="138">
        <v>184015.81900000002</v>
      </c>
      <c r="E98" s="138">
        <v>103827.37800000001</v>
      </c>
      <c r="F98" s="138">
        <v>98236.53300000002</v>
      </c>
      <c r="G98" s="138">
        <f t="shared" si="6"/>
        <v>94.61524974655529</v>
      </c>
      <c r="H98" s="138">
        <f t="shared" si="5"/>
        <v>53.38483046395051</v>
      </c>
      <c r="I98" s="144">
        <f>G98-95</f>
        <v>-0.38475025344470737</v>
      </c>
    </row>
    <row r="99" spans="1:9" s="7" customFormat="1" ht="16.5" customHeight="1">
      <c r="A99" s="65"/>
      <c r="B99" s="96"/>
      <c r="C99" s="54" t="s">
        <v>36</v>
      </c>
      <c r="D99" s="138">
        <v>510.3</v>
      </c>
      <c r="E99" s="138">
        <v>0</v>
      </c>
      <c r="F99" s="138">
        <v>0</v>
      </c>
      <c r="G99" s="138">
        <v>0</v>
      </c>
      <c r="H99" s="138">
        <f t="shared" si="5"/>
        <v>0</v>
      </c>
      <c r="I99" s="144">
        <f>G99-95</f>
        <v>-95</v>
      </c>
    </row>
    <row r="100" spans="1:12" s="7" customFormat="1" ht="27" customHeight="1">
      <c r="A100" s="65"/>
      <c r="B100" s="96"/>
      <c r="C100" s="54" t="s">
        <v>71</v>
      </c>
      <c r="D100" s="138">
        <v>1401.9</v>
      </c>
      <c r="E100" s="138">
        <v>469.9</v>
      </c>
      <c r="F100" s="138">
        <v>325.672</v>
      </c>
      <c r="G100" s="138">
        <f t="shared" si="6"/>
        <v>69.30666099170037</v>
      </c>
      <c r="H100" s="138">
        <f t="shared" si="5"/>
        <v>23.230758256651686</v>
      </c>
      <c r="I100" s="144">
        <f>G100-95</f>
        <v>-25.69333900829963</v>
      </c>
      <c r="L100" s="57"/>
    </row>
    <row r="101" spans="1:9" s="11" customFormat="1" ht="21" customHeight="1" hidden="1">
      <c r="A101" s="67"/>
      <c r="B101" s="68"/>
      <c r="C101" s="112" t="s">
        <v>101</v>
      </c>
      <c r="D101" s="150">
        <v>0</v>
      </c>
      <c r="E101" s="150">
        <v>0</v>
      </c>
      <c r="F101" s="150">
        <v>0</v>
      </c>
      <c r="G101" s="133" t="e">
        <f t="shared" si="6"/>
        <v>#DIV/0!</v>
      </c>
      <c r="H101" s="133" t="e">
        <f t="shared" si="5"/>
        <v>#DIV/0!</v>
      </c>
      <c r="I101" s="134" t="e">
        <f>G101-95</f>
        <v>#DIV/0!</v>
      </c>
    </row>
    <row r="102" spans="1:9" s="2" customFormat="1" ht="28.5" customHeight="1">
      <c r="A102" s="52" t="s">
        <v>24</v>
      </c>
      <c r="B102" s="31" t="s">
        <v>25</v>
      </c>
      <c r="C102" s="31" t="s">
        <v>52</v>
      </c>
      <c r="D102" s="139">
        <f>D103+D104+D105</f>
        <v>694606.164</v>
      </c>
      <c r="E102" s="139">
        <f>E103+E104+E105</f>
        <v>410573.94399999996</v>
      </c>
      <c r="F102" s="139">
        <f>F103+F104+F105</f>
        <v>409363.608</v>
      </c>
      <c r="G102" s="139">
        <f t="shared" si="6"/>
        <v>99.70520876502579</v>
      </c>
      <c r="H102" s="139">
        <f t="shared" si="5"/>
        <v>58.93463508049146</v>
      </c>
      <c r="I102" s="143" t="s">
        <v>67</v>
      </c>
    </row>
    <row r="103" spans="1:9" s="7" customFormat="1" ht="17.25" customHeight="1">
      <c r="A103" s="201"/>
      <c r="B103" s="202"/>
      <c r="C103" s="60" t="s">
        <v>35</v>
      </c>
      <c r="D103" s="138">
        <v>694606.164</v>
      </c>
      <c r="E103" s="138">
        <v>410573.94399999996</v>
      </c>
      <c r="F103" s="138">
        <v>409363.608</v>
      </c>
      <c r="G103" s="138">
        <f t="shared" si="6"/>
        <v>99.70520876502579</v>
      </c>
      <c r="H103" s="138">
        <f t="shared" si="5"/>
        <v>58.93463508049146</v>
      </c>
      <c r="I103" s="144">
        <f>G103-95</f>
        <v>4.705208765025787</v>
      </c>
    </row>
    <row r="104" spans="1:9" s="29" customFormat="1" ht="16.5" customHeight="1" hidden="1">
      <c r="A104" s="203"/>
      <c r="B104" s="204"/>
      <c r="C104" s="51" t="s">
        <v>36</v>
      </c>
      <c r="D104" s="149">
        <v>0</v>
      </c>
      <c r="E104" s="149">
        <v>0</v>
      </c>
      <c r="F104" s="149">
        <v>0</v>
      </c>
      <c r="G104" s="138" t="e">
        <f t="shared" si="6"/>
        <v>#DIV/0!</v>
      </c>
      <c r="H104" s="138" t="e">
        <f t="shared" si="5"/>
        <v>#DIV/0!</v>
      </c>
      <c r="I104" s="144" t="e">
        <f>G104-95</f>
        <v>#DIV/0!</v>
      </c>
    </row>
    <row r="105" spans="1:9" s="2" customFormat="1" ht="27.75" customHeight="1" hidden="1">
      <c r="A105" s="205"/>
      <c r="B105" s="206"/>
      <c r="C105" s="60" t="s">
        <v>71</v>
      </c>
      <c r="D105" s="149">
        <v>0</v>
      </c>
      <c r="E105" s="149">
        <v>0</v>
      </c>
      <c r="F105" s="149">
        <v>0</v>
      </c>
      <c r="G105" s="138" t="e">
        <f t="shared" si="6"/>
        <v>#DIV/0!</v>
      </c>
      <c r="H105" s="138" t="e">
        <f t="shared" si="5"/>
        <v>#DIV/0!</v>
      </c>
      <c r="I105" s="144" t="e">
        <f>G105-95</f>
        <v>#DIV/0!</v>
      </c>
    </row>
    <row r="106" spans="1:9" s="2" customFormat="1" ht="41.25" customHeight="1">
      <c r="A106" s="71" t="s">
        <v>26</v>
      </c>
      <c r="B106" s="72" t="s">
        <v>80</v>
      </c>
      <c r="C106" s="31" t="s">
        <v>53</v>
      </c>
      <c r="D106" s="139">
        <f>D107+D108+D109</f>
        <v>1035526.021</v>
      </c>
      <c r="E106" s="139">
        <f>E107+E108+E109</f>
        <v>696184.8499999999</v>
      </c>
      <c r="F106" s="139">
        <f>F107+F108+F109</f>
        <v>599656.2529999998</v>
      </c>
      <c r="G106" s="223">
        <f t="shared" si="6"/>
        <v>86.13463119744705</v>
      </c>
      <c r="H106" s="139">
        <f t="shared" si="5"/>
        <v>57.908371285630864</v>
      </c>
      <c r="I106" s="143" t="s">
        <v>67</v>
      </c>
    </row>
    <row r="107" spans="1:9" s="7" customFormat="1" ht="16.5" customHeight="1">
      <c r="A107" s="58"/>
      <c r="B107" s="59"/>
      <c r="C107" s="60" t="s">
        <v>35</v>
      </c>
      <c r="D107" s="138">
        <v>868216.695</v>
      </c>
      <c r="E107" s="138">
        <v>593445.4989999998</v>
      </c>
      <c r="F107" s="138">
        <v>535877.9209999999</v>
      </c>
      <c r="G107" s="138">
        <f t="shared" si="6"/>
        <v>90.2994330402698</v>
      </c>
      <c r="H107" s="138">
        <f t="shared" si="5"/>
        <v>61.721678940992945</v>
      </c>
      <c r="I107" s="144">
        <f>G107-95</f>
        <v>-4.700566959730196</v>
      </c>
    </row>
    <row r="108" spans="1:9" s="9" customFormat="1" ht="17.25" customHeight="1" hidden="1">
      <c r="A108" s="97"/>
      <c r="B108" s="98"/>
      <c r="C108" s="60" t="s">
        <v>36</v>
      </c>
      <c r="D108" s="149">
        <v>0</v>
      </c>
      <c r="E108" s="149">
        <v>0</v>
      </c>
      <c r="F108" s="149">
        <v>0</v>
      </c>
      <c r="G108" s="138" t="e">
        <f t="shared" si="6"/>
        <v>#DIV/0!</v>
      </c>
      <c r="H108" s="138" t="e">
        <f t="shared" si="5"/>
        <v>#DIV/0!</v>
      </c>
      <c r="I108" s="144" t="e">
        <f>G108-95</f>
        <v>#DIV/0!</v>
      </c>
    </row>
    <row r="109" spans="1:9" s="2" customFormat="1" ht="27" customHeight="1">
      <c r="A109" s="189"/>
      <c r="B109" s="190"/>
      <c r="C109" s="60" t="s">
        <v>71</v>
      </c>
      <c r="D109" s="138">
        <v>167309.32600000003</v>
      </c>
      <c r="E109" s="138">
        <v>102739.351</v>
      </c>
      <c r="F109" s="138">
        <v>63778.331999999995</v>
      </c>
      <c r="G109" s="138">
        <f t="shared" si="6"/>
        <v>62.07780308053532</v>
      </c>
      <c r="H109" s="138">
        <f t="shared" si="5"/>
        <v>38.12001011826441</v>
      </c>
      <c r="I109" s="144">
        <f>G109-95</f>
        <v>-32.92219691946468</v>
      </c>
    </row>
    <row r="110" spans="1:12" s="2" customFormat="1" ht="21" customHeight="1">
      <c r="A110" s="191"/>
      <c r="B110" s="192"/>
      <c r="C110" s="167" t="s">
        <v>101</v>
      </c>
      <c r="D110" s="163">
        <v>13061.3</v>
      </c>
      <c r="E110" s="163">
        <v>13061.3</v>
      </c>
      <c r="F110" s="163">
        <v>9187.3</v>
      </c>
      <c r="G110" s="163">
        <f>F110/E110*100</f>
        <v>70.33985897269032</v>
      </c>
      <c r="H110" s="163">
        <f>F110/D110*100</f>
        <v>70.33985897269032</v>
      </c>
      <c r="I110" s="164">
        <f>G110-95</f>
        <v>-24.660141027309677</v>
      </c>
      <c r="J110" s="113"/>
      <c r="K110" s="113"/>
      <c r="L110" s="113"/>
    </row>
    <row r="111" spans="1:9" s="2" customFormat="1" ht="28.5" customHeight="1">
      <c r="A111" s="52" t="s">
        <v>27</v>
      </c>
      <c r="B111" s="99" t="s">
        <v>28</v>
      </c>
      <c r="C111" s="31" t="s">
        <v>54</v>
      </c>
      <c r="D111" s="139">
        <f>D112</f>
        <v>41195.9</v>
      </c>
      <c r="E111" s="139">
        <f>E112</f>
        <v>25300.918</v>
      </c>
      <c r="F111" s="139">
        <f>F112</f>
        <v>22049.622</v>
      </c>
      <c r="G111" s="139">
        <f t="shared" si="6"/>
        <v>87.14949394326324</v>
      </c>
      <c r="H111" s="139">
        <f t="shared" si="5"/>
        <v>53.523826400200015</v>
      </c>
      <c r="I111" s="143" t="s">
        <v>67</v>
      </c>
    </row>
    <row r="112" spans="1:9" s="7" customFormat="1" ht="18" customHeight="1">
      <c r="A112" s="155"/>
      <c r="B112" s="156"/>
      <c r="C112" s="60" t="s">
        <v>35</v>
      </c>
      <c r="D112" s="138">
        <v>41195.9</v>
      </c>
      <c r="E112" s="138">
        <v>25300.918</v>
      </c>
      <c r="F112" s="138">
        <v>22049.622</v>
      </c>
      <c r="G112" s="138">
        <f t="shared" si="6"/>
        <v>87.14949394326324</v>
      </c>
      <c r="H112" s="138">
        <f t="shared" si="5"/>
        <v>53.523826400200015</v>
      </c>
      <c r="I112" s="144">
        <f>G112-95</f>
        <v>-7.850506056736762</v>
      </c>
    </row>
    <row r="113" spans="1:9" s="11" customFormat="1" ht="28.5" customHeight="1" hidden="1">
      <c r="A113" s="100"/>
      <c r="B113" s="101"/>
      <c r="C113" s="60" t="s">
        <v>71</v>
      </c>
      <c r="D113" s="149">
        <v>0</v>
      </c>
      <c r="E113" s="149">
        <v>0</v>
      </c>
      <c r="F113" s="149">
        <v>0</v>
      </c>
      <c r="G113" s="138" t="e">
        <f t="shared" si="6"/>
        <v>#DIV/0!</v>
      </c>
      <c r="H113" s="138" t="e">
        <f t="shared" si="5"/>
        <v>#DIV/0!</v>
      </c>
      <c r="I113" s="144" t="e">
        <f>G113-95</f>
        <v>#DIV/0!</v>
      </c>
    </row>
    <row r="114" spans="1:9" s="2" customFormat="1" ht="29.25" customHeight="1">
      <c r="A114" s="52" t="s">
        <v>29</v>
      </c>
      <c r="B114" s="31" t="s">
        <v>30</v>
      </c>
      <c r="C114" s="31" t="s">
        <v>55</v>
      </c>
      <c r="D114" s="139">
        <f>D115</f>
        <v>9578.1</v>
      </c>
      <c r="E114" s="139">
        <f>E115</f>
        <v>6264.199999999999</v>
      </c>
      <c r="F114" s="139">
        <f>F115</f>
        <v>4973.489</v>
      </c>
      <c r="G114" s="139">
        <f t="shared" si="6"/>
        <v>79.39543756585039</v>
      </c>
      <c r="H114" s="139">
        <f t="shared" si="5"/>
        <v>51.92563243231956</v>
      </c>
      <c r="I114" s="143" t="s">
        <v>67</v>
      </c>
    </row>
    <row r="115" spans="1:9" s="7" customFormat="1" ht="18" customHeight="1">
      <c r="A115" s="58"/>
      <c r="B115" s="59"/>
      <c r="C115" s="54" t="s">
        <v>35</v>
      </c>
      <c r="D115" s="138">
        <v>9578.1</v>
      </c>
      <c r="E115" s="138">
        <v>6264.199999999999</v>
      </c>
      <c r="F115" s="138">
        <v>4973.489</v>
      </c>
      <c r="G115" s="138">
        <f t="shared" si="6"/>
        <v>79.39543756585039</v>
      </c>
      <c r="H115" s="138">
        <f t="shared" si="5"/>
        <v>51.92563243231956</v>
      </c>
      <c r="I115" s="144">
        <f>G115-95</f>
        <v>-15.604562434149614</v>
      </c>
    </row>
    <row r="116" spans="1:9" s="2" customFormat="1" ht="25.5" customHeight="1">
      <c r="A116" s="52" t="s">
        <v>31</v>
      </c>
      <c r="B116" s="31" t="s">
        <v>32</v>
      </c>
      <c r="C116" s="31" t="s">
        <v>86</v>
      </c>
      <c r="D116" s="139">
        <f>D117+D118</f>
        <v>193872.39999999997</v>
      </c>
      <c r="E116" s="139">
        <f>E117+E118</f>
        <v>124393.73000000001</v>
      </c>
      <c r="F116" s="139">
        <f>F117</f>
        <v>92534.49900000001</v>
      </c>
      <c r="G116" s="139">
        <f t="shared" si="6"/>
        <v>74.38839481700566</v>
      </c>
      <c r="H116" s="139">
        <f t="shared" si="5"/>
        <v>47.72958863664969</v>
      </c>
      <c r="I116" s="143" t="s">
        <v>67</v>
      </c>
    </row>
    <row r="117" spans="1:9" s="7" customFormat="1" ht="18" customHeight="1">
      <c r="A117" s="65"/>
      <c r="B117" s="79"/>
      <c r="C117" s="54" t="s">
        <v>35</v>
      </c>
      <c r="D117" s="138">
        <v>193772.39999999997</v>
      </c>
      <c r="E117" s="138">
        <v>124293.73000000001</v>
      </c>
      <c r="F117" s="138">
        <v>92534.49900000001</v>
      </c>
      <c r="G117" s="138">
        <f t="shared" si="6"/>
        <v>74.44824368855936</v>
      </c>
      <c r="H117" s="138">
        <f t="shared" si="5"/>
        <v>47.75422041529136</v>
      </c>
      <c r="I117" s="144">
        <f>G117-95</f>
        <v>-20.55175631144064</v>
      </c>
    </row>
    <row r="118" spans="1:9" s="11" customFormat="1" ht="27" customHeight="1">
      <c r="A118" s="67"/>
      <c r="B118" s="102"/>
      <c r="C118" s="54" t="s">
        <v>71</v>
      </c>
      <c r="D118" s="174">
        <v>100</v>
      </c>
      <c r="E118" s="174">
        <v>100</v>
      </c>
      <c r="F118" s="174">
        <v>0</v>
      </c>
      <c r="G118" s="138">
        <f t="shared" si="6"/>
        <v>0</v>
      </c>
      <c r="H118" s="138">
        <f t="shared" si="5"/>
        <v>0</v>
      </c>
      <c r="I118" s="144">
        <f>G118-95</f>
        <v>-95</v>
      </c>
    </row>
    <row r="119" spans="1:9" s="3" customFormat="1" ht="42" customHeight="1">
      <c r="A119" s="52" t="s">
        <v>33</v>
      </c>
      <c r="B119" s="31" t="s">
        <v>81</v>
      </c>
      <c r="C119" s="31" t="s">
        <v>57</v>
      </c>
      <c r="D119" s="139">
        <f>D120+D121+D122</f>
        <v>3229257.228</v>
      </c>
      <c r="E119" s="139">
        <f>E120+E121+E122</f>
        <v>1558587.8010000002</v>
      </c>
      <c r="F119" s="139">
        <f>F120+F121+F122</f>
        <v>1098117.288</v>
      </c>
      <c r="G119" s="139">
        <f t="shared" si="6"/>
        <v>70.4559144692035</v>
      </c>
      <c r="H119" s="139">
        <f t="shared" si="5"/>
        <v>34.00525911898647</v>
      </c>
      <c r="I119" s="143" t="s">
        <v>67</v>
      </c>
    </row>
    <row r="120" spans="1:9" s="7" customFormat="1" ht="17.25" customHeight="1">
      <c r="A120" s="103"/>
      <c r="B120" s="104"/>
      <c r="C120" s="60" t="s">
        <v>35</v>
      </c>
      <c r="D120" s="138">
        <v>807386.8099999999</v>
      </c>
      <c r="E120" s="138">
        <v>612989.5360000001</v>
      </c>
      <c r="F120" s="138">
        <v>604674.416</v>
      </c>
      <c r="G120" s="138">
        <f t="shared" si="6"/>
        <v>98.64351354930794</v>
      </c>
      <c r="H120" s="138">
        <f t="shared" si="5"/>
        <v>74.89277859270453</v>
      </c>
      <c r="I120" s="144">
        <f>G120-95</f>
        <v>3.64351354930794</v>
      </c>
    </row>
    <row r="121" spans="1:9" s="2" customFormat="1" ht="17.25" customHeight="1">
      <c r="A121" s="86"/>
      <c r="B121" s="87"/>
      <c r="C121" s="60" t="s">
        <v>36</v>
      </c>
      <c r="D121" s="138">
        <v>540371.124</v>
      </c>
      <c r="E121" s="138">
        <v>204554.03600000002</v>
      </c>
      <c r="F121" s="138">
        <v>72700.9</v>
      </c>
      <c r="G121" s="138">
        <f t="shared" si="6"/>
        <v>35.541171135826424</v>
      </c>
      <c r="H121" s="138">
        <f t="shared" si="5"/>
        <v>13.453883224152444</v>
      </c>
      <c r="I121" s="144">
        <f>G121-95</f>
        <v>-59.458828864173576</v>
      </c>
    </row>
    <row r="122" spans="1:9" s="2" customFormat="1" ht="27" customHeight="1">
      <c r="A122" s="86"/>
      <c r="B122" s="87"/>
      <c r="C122" s="60" t="s">
        <v>71</v>
      </c>
      <c r="D122" s="138">
        <v>1881499.294</v>
      </c>
      <c r="E122" s="138">
        <v>741044.229</v>
      </c>
      <c r="F122" s="138">
        <v>420741.972</v>
      </c>
      <c r="G122" s="138">
        <f t="shared" si="6"/>
        <v>56.77690420283942</v>
      </c>
      <c r="H122" s="138">
        <f t="shared" si="5"/>
        <v>22.36205845740806</v>
      </c>
      <c r="I122" s="144">
        <f>G122-95</f>
        <v>-38.22309579716058</v>
      </c>
    </row>
    <row r="123" spans="1:10" s="2" customFormat="1" ht="21" customHeight="1">
      <c r="A123" s="105"/>
      <c r="B123" s="106"/>
      <c r="C123" s="167" t="s">
        <v>101</v>
      </c>
      <c r="D123" s="163">
        <v>2097843.632</v>
      </c>
      <c r="E123" s="163">
        <v>852554.935</v>
      </c>
      <c r="F123" s="163">
        <v>549323.253</v>
      </c>
      <c r="G123" s="163">
        <f>F123/E123*100</f>
        <v>64.43259319119419</v>
      </c>
      <c r="H123" s="163">
        <f t="shared" si="5"/>
        <v>26.18513813998125</v>
      </c>
      <c r="I123" s="164">
        <f>G123-95</f>
        <v>-30.567406808805814</v>
      </c>
      <c r="J123" s="113"/>
    </row>
    <row r="124" spans="1:9" s="2" customFormat="1" ht="41.25" customHeight="1">
      <c r="A124" s="71" t="s">
        <v>34</v>
      </c>
      <c r="B124" s="72" t="s">
        <v>82</v>
      </c>
      <c r="C124" s="31" t="s">
        <v>56</v>
      </c>
      <c r="D124" s="139">
        <f>D125+D126</f>
        <v>108687.53300000001</v>
      </c>
      <c r="E124" s="139">
        <f>E125+E126</f>
        <v>63228.96000000001</v>
      </c>
      <c r="F124" s="139">
        <f>F125+F126</f>
        <v>55634.669</v>
      </c>
      <c r="G124" s="139">
        <f t="shared" si="6"/>
        <v>87.98922044582102</v>
      </c>
      <c r="H124" s="139">
        <f t="shared" si="5"/>
        <v>51.187719018334874</v>
      </c>
      <c r="I124" s="143" t="s">
        <v>67</v>
      </c>
    </row>
    <row r="125" spans="1:9" s="7" customFormat="1" ht="18" customHeight="1">
      <c r="A125" s="213"/>
      <c r="B125" s="217"/>
      <c r="C125" s="60" t="s">
        <v>35</v>
      </c>
      <c r="D125" s="138">
        <v>99366.30600000001</v>
      </c>
      <c r="E125" s="138">
        <v>63228.96000000001</v>
      </c>
      <c r="F125" s="138">
        <v>55634.669</v>
      </c>
      <c r="G125" s="138">
        <f t="shared" si="6"/>
        <v>87.98922044582102</v>
      </c>
      <c r="H125" s="138">
        <f t="shared" si="5"/>
        <v>55.98947091783808</v>
      </c>
      <c r="I125" s="144">
        <f aca="true" t="shared" si="7" ref="I125:I139">G125-95</f>
        <v>-7.010779554178981</v>
      </c>
    </row>
    <row r="126" spans="1:9" s="7" customFormat="1" ht="27.75" customHeight="1">
      <c r="A126" s="118"/>
      <c r="B126" s="119"/>
      <c r="C126" s="54" t="s">
        <v>71</v>
      </c>
      <c r="D126" s="138">
        <v>9321.226999999999</v>
      </c>
      <c r="E126" s="138">
        <v>0</v>
      </c>
      <c r="F126" s="138">
        <v>0</v>
      </c>
      <c r="G126" s="138">
        <v>0</v>
      </c>
      <c r="H126" s="138">
        <f>F126/D126*100</f>
        <v>0</v>
      </c>
      <c r="I126" s="148">
        <f>G126-95</f>
        <v>-95</v>
      </c>
    </row>
    <row r="127" spans="1:9" s="127" customFormat="1" ht="18" customHeight="1" hidden="1">
      <c r="A127" s="194" t="s">
        <v>72</v>
      </c>
      <c r="B127" s="195"/>
      <c r="C127" s="196"/>
      <c r="D127" s="151">
        <v>0</v>
      </c>
      <c r="E127" s="151" t="s">
        <v>67</v>
      </c>
      <c r="F127" s="151" t="s">
        <v>67</v>
      </c>
      <c r="G127" s="138"/>
      <c r="H127" s="138"/>
      <c r="I127" s="148">
        <f>G127-95</f>
        <v>-95</v>
      </c>
    </row>
    <row r="128" spans="1:9" s="127" customFormat="1" ht="27.75" customHeight="1" hidden="1">
      <c r="A128" s="194" t="s">
        <v>116</v>
      </c>
      <c r="B128" s="195"/>
      <c r="C128" s="196"/>
      <c r="D128" s="151">
        <v>349.35</v>
      </c>
      <c r="E128" s="151">
        <v>0</v>
      </c>
      <c r="F128" s="151">
        <v>0</v>
      </c>
      <c r="G128" s="149"/>
      <c r="H128" s="149">
        <f>F128/D128*100</f>
        <v>0</v>
      </c>
      <c r="I128" s="159">
        <f>G128-95</f>
        <v>-95</v>
      </c>
    </row>
    <row r="129" spans="1:11" s="1" customFormat="1" ht="26.25" customHeight="1">
      <c r="A129" s="218" t="s">
        <v>65</v>
      </c>
      <c r="B129" s="219"/>
      <c r="C129" s="220"/>
      <c r="D129" s="139">
        <f>D131+D132+D133</f>
        <v>34097016.736999996</v>
      </c>
      <c r="E129" s="139">
        <f>E131+E132+E133</f>
        <v>18307393.647</v>
      </c>
      <c r="F129" s="139">
        <f>F131+F132+F133</f>
        <v>16597047.002999999</v>
      </c>
      <c r="G129" s="139">
        <f t="shared" si="6"/>
        <v>90.65761802592652</v>
      </c>
      <c r="H129" s="139">
        <f t="shared" si="5"/>
        <v>48.675950541414664</v>
      </c>
      <c r="I129" s="145">
        <f t="shared" si="7"/>
        <v>-4.342381974073476</v>
      </c>
      <c r="J129" s="108"/>
      <c r="K129" s="108"/>
    </row>
    <row r="130" spans="1:9" s="1" customFormat="1" ht="15.75" customHeight="1">
      <c r="A130" s="207"/>
      <c r="B130" s="207"/>
      <c r="C130" s="31" t="s">
        <v>63</v>
      </c>
      <c r="D130" s="142"/>
      <c r="E130" s="142"/>
      <c r="F130" s="142"/>
      <c r="G130" s="142"/>
      <c r="H130" s="142"/>
      <c r="I130" s="144"/>
    </row>
    <row r="131" spans="1:9" s="1" customFormat="1" ht="20.25" customHeight="1">
      <c r="A131" s="207"/>
      <c r="B131" s="207"/>
      <c r="C131" s="31" t="s">
        <v>35</v>
      </c>
      <c r="D131" s="142">
        <f>D7+D11+D22+D27+D31+D34+D39+D43+D47+D51+D55+D59+D63+D67+D71+D76+D80+D89+D85+D91+D94+D98+D103+D107+D112+D115+D117+D120+D125</f>
        <v>18761224.273</v>
      </c>
      <c r="E131" s="142">
        <f>E7+E11+E22+E27+E31+E34+E39+E43+E47+E51+E55+E59+E63+E67+E71+E76+E80+E85+E89+E91+E94+E98+E103+E107+E112+E115+E117+E120+E125</f>
        <v>11136122.329999998</v>
      </c>
      <c r="F131" s="142">
        <f>F7+F11+F22+F27+F31+F34+F39+F43+F47+F51+F55+F59+F63+F67+F71+F76+F80+F85+F89+F91+F94+F98+F103+F107+F112+F115+F117+F120+F125</f>
        <v>10202614.677999998</v>
      </c>
      <c r="G131" s="142">
        <f>F131/E131*100</f>
        <v>91.61730066950511</v>
      </c>
      <c r="H131" s="142">
        <f t="shared" si="5"/>
        <v>54.38139073196291</v>
      </c>
      <c r="I131" s="146">
        <f t="shared" si="7"/>
        <v>-3.382699330494887</v>
      </c>
    </row>
    <row r="132" spans="1:9" s="1" customFormat="1" ht="20.25" customHeight="1">
      <c r="A132" s="207"/>
      <c r="B132" s="207"/>
      <c r="C132" s="31" t="s">
        <v>36</v>
      </c>
      <c r="D132" s="142">
        <f>D25+D28+D35+D40+D44+D48+D52+D56+D60+D64+D68+D72+D81+D86+D95+D99+D121</f>
        <v>8863709.397999998</v>
      </c>
      <c r="E132" s="142">
        <f>E25+E28+E35+E40+E44+E48+E52+E56+E60+E64+E68+E72+E81+E86+E95+E99+E121</f>
        <v>5205927.616</v>
      </c>
      <c r="F132" s="142">
        <f>F25+F28+F35+F40+F44+F48+F52+F56+F60+F64+F68+F72+F81+F86+F95+F99+F121</f>
        <v>5008640.016000001</v>
      </c>
      <c r="G132" s="142">
        <f>F132/E132*100</f>
        <v>96.21032763894657</v>
      </c>
      <c r="H132" s="142">
        <f t="shared" si="5"/>
        <v>56.50726790670898</v>
      </c>
      <c r="I132" s="178">
        <f t="shared" si="7"/>
        <v>1.2103276389465663</v>
      </c>
    </row>
    <row r="133" spans="1:9" s="1" customFormat="1" ht="30" customHeight="1">
      <c r="A133" s="207"/>
      <c r="B133" s="207"/>
      <c r="C133" s="32" t="s">
        <v>71</v>
      </c>
      <c r="D133" s="142">
        <f>D8+D29+D32+D36+D41+D45+D49+D53+D57+D61+D65+D69+D73+D77+D82+D87+D100+D109+D118+D122+D126+D127</f>
        <v>6472083.066000001</v>
      </c>
      <c r="E133" s="142">
        <f>E8+E29+E32+E36+E41+E45+E49+E53+E57+E61+E65+E69+E73+E77+E82+E87+E100+E109+E118+E122+E126</f>
        <v>1965343.701</v>
      </c>
      <c r="F133" s="142">
        <f>F8+F29+F32+F36+F41+F45+F49+F53+F57+F61+F65+F69+F73+F77+F82+F87+F100+F109+F118+F122+F126</f>
        <v>1385792.3090000001</v>
      </c>
      <c r="G133" s="142">
        <f>F133/E133*100</f>
        <v>70.51144836879604</v>
      </c>
      <c r="H133" s="142">
        <f t="shared" si="5"/>
        <v>21.411843681055746</v>
      </c>
      <c r="I133" s="178">
        <f t="shared" si="7"/>
        <v>-24.48855163120396</v>
      </c>
    </row>
    <row r="134" spans="1:9" s="1" customFormat="1" ht="26.25" customHeight="1">
      <c r="A134" s="188" t="s">
        <v>64</v>
      </c>
      <c r="B134" s="188"/>
      <c r="C134" s="188"/>
      <c r="D134" s="141">
        <f>D136+D137+D138</f>
        <v>34162439.772</v>
      </c>
      <c r="E134" s="141">
        <f>E136+E137+E138</f>
        <v>18318723.744</v>
      </c>
      <c r="F134" s="141">
        <f>F136+F137+F138</f>
        <v>16600990.009999998</v>
      </c>
      <c r="G134" s="141">
        <f>F134/E134*100</f>
        <v>90.62307091910475</v>
      </c>
      <c r="H134" s="141">
        <f>F134/D134*100</f>
        <v>48.59427523559484</v>
      </c>
      <c r="I134" s="147">
        <f t="shared" si="7"/>
        <v>-4.376929080895252</v>
      </c>
    </row>
    <row r="135" spans="1:9" s="1" customFormat="1" ht="15.75" customHeight="1">
      <c r="A135" s="193"/>
      <c r="B135" s="193"/>
      <c r="C135" s="50" t="s">
        <v>63</v>
      </c>
      <c r="D135" s="171"/>
      <c r="E135" s="171"/>
      <c r="F135" s="171"/>
      <c r="G135" s="172"/>
      <c r="H135" s="172"/>
      <c r="I135" s="173"/>
    </row>
    <row r="136" spans="1:9" s="1" customFormat="1" ht="30.75" customHeight="1">
      <c r="A136" s="193"/>
      <c r="B136" s="193"/>
      <c r="C136" s="33" t="s">
        <v>70</v>
      </c>
      <c r="D136" s="141">
        <f>D131+D17</f>
        <v>18826647.308</v>
      </c>
      <c r="E136" s="141">
        <f>E131+E17</f>
        <v>11147452.426999997</v>
      </c>
      <c r="F136" s="141">
        <f>F131+F17</f>
        <v>10206557.684999997</v>
      </c>
      <c r="G136" s="141">
        <f>F136/E136*100</f>
        <v>91.55955364544924</v>
      </c>
      <c r="H136" s="141">
        <f t="shared" si="5"/>
        <v>54.213357896511546</v>
      </c>
      <c r="I136" s="147">
        <f t="shared" si="7"/>
        <v>-3.440446354550758</v>
      </c>
    </row>
    <row r="137" spans="1:9" s="1" customFormat="1" ht="20.25" customHeight="1">
      <c r="A137" s="193"/>
      <c r="B137" s="193"/>
      <c r="C137" s="33" t="s">
        <v>36</v>
      </c>
      <c r="D137" s="141">
        <f aca="true" t="shared" si="8" ref="D137:F138">D132</f>
        <v>8863709.397999998</v>
      </c>
      <c r="E137" s="141">
        <f t="shared" si="8"/>
        <v>5205927.616</v>
      </c>
      <c r="F137" s="141">
        <f t="shared" si="8"/>
        <v>5008640.016000001</v>
      </c>
      <c r="G137" s="141">
        <f>F137/E137*100</f>
        <v>96.21032763894657</v>
      </c>
      <c r="H137" s="141">
        <f t="shared" si="5"/>
        <v>56.50726790670898</v>
      </c>
      <c r="I137" s="147">
        <f t="shared" si="7"/>
        <v>1.2103276389465663</v>
      </c>
    </row>
    <row r="138" spans="1:9" s="1" customFormat="1" ht="31.5" customHeight="1">
      <c r="A138" s="193"/>
      <c r="B138" s="193"/>
      <c r="C138" s="34" t="s">
        <v>71</v>
      </c>
      <c r="D138" s="141">
        <f t="shared" si="8"/>
        <v>6472083.066000001</v>
      </c>
      <c r="E138" s="141">
        <f t="shared" si="8"/>
        <v>1965343.701</v>
      </c>
      <c r="F138" s="141">
        <f t="shared" si="8"/>
        <v>1385792.3090000001</v>
      </c>
      <c r="G138" s="141">
        <f>F138/E138*100</f>
        <v>70.51144836879604</v>
      </c>
      <c r="H138" s="141">
        <f t="shared" si="5"/>
        <v>21.411843681055746</v>
      </c>
      <c r="I138" s="147">
        <f t="shared" si="7"/>
        <v>-24.48855163120396</v>
      </c>
    </row>
    <row r="139" spans="1:9" s="2" customFormat="1" ht="21.75" customHeight="1">
      <c r="A139" s="193"/>
      <c r="B139" s="193"/>
      <c r="C139" s="168" t="s">
        <v>101</v>
      </c>
      <c r="D139" s="169">
        <f>D9+D37+D74+D78+D83+D101+D110+D123</f>
        <v>6358439.401000001</v>
      </c>
      <c r="E139" s="169">
        <f>E9+E37+E74+E78+E83+E101+E110+E123</f>
        <v>1872974.769</v>
      </c>
      <c r="F139" s="169">
        <f>F9+F37+F74+F78+F83+F101+F110+F123</f>
        <v>1313803.919</v>
      </c>
      <c r="G139" s="169">
        <f>F139/E139*100</f>
        <v>70.14530792112342</v>
      </c>
      <c r="H139" s="169">
        <f>F139/D139*100</f>
        <v>20.66236439704649</v>
      </c>
      <c r="I139" s="170">
        <f t="shared" si="7"/>
        <v>-24.85469207887658</v>
      </c>
    </row>
    <row r="140" spans="1:8" ht="12" customHeight="1">
      <c r="A140" s="48"/>
      <c r="B140" s="49" t="s">
        <v>105</v>
      </c>
      <c r="C140" s="49"/>
      <c r="D140" s="20"/>
      <c r="E140" s="19"/>
      <c r="F140" s="27"/>
      <c r="G140" s="19"/>
      <c r="H140" s="19"/>
    </row>
    <row r="141" spans="1:9" s="13" customFormat="1" ht="27.75" customHeight="1" hidden="1">
      <c r="A141" s="221" t="s">
        <v>92</v>
      </c>
      <c r="B141" s="222"/>
      <c r="C141" s="222"/>
      <c r="D141" s="222"/>
      <c r="E141" s="222"/>
      <c r="F141" s="222"/>
      <c r="G141" s="222"/>
      <c r="H141" s="222"/>
      <c r="I141" s="3"/>
    </row>
    <row r="142" spans="1:8" s="6" customFormat="1" ht="17.25" customHeight="1">
      <c r="A142" s="215" t="s">
        <v>123</v>
      </c>
      <c r="B142" s="216"/>
      <c r="C142" s="216"/>
      <c r="D142" s="216"/>
      <c r="E142" s="216"/>
      <c r="F142" s="216"/>
      <c r="G142" s="216"/>
      <c r="H142" s="216"/>
    </row>
    <row r="143" spans="1:9" s="4" customFormat="1" ht="12.75">
      <c r="A143" s="22"/>
      <c r="B143" s="23"/>
      <c r="C143" s="23"/>
      <c r="D143" s="21"/>
      <c r="E143" s="21"/>
      <c r="F143" s="28"/>
      <c r="G143" s="21"/>
      <c r="H143" s="21"/>
      <c r="I143" s="117"/>
    </row>
    <row r="144" spans="1:9" s="4" customFormat="1" ht="12.75" hidden="1">
      <c r="A144" s="22"/>
      <c r="B144" s="23"/>
      <c r="C144" s="23"/>
      <c r="D144" s="21"/>
      <c r="E144" s="21"/>
      <c r="F144" s="28"/>
      <c r="G144" s="21"/>
      <c r="H144" s="21"/>
      <c r="I144" s="117"/>
    </row>
    <row r="145" spans="1:9" s="4" customFormat="1" ht="12.75" hidden="1">
      <c r="A145" s="43"/>
      <c r="B145" s="44"/>
      <c r="C145" s="44"/>
      <c r="D145" s="45"/>
      <c r="E145" s="47"/>
      <c r="F145" s="46"/>
      <c r="G145" s="47"/>
      <c r="H145" s="47"/>
      <c r="I145" s="117"/>
    </row>
    <row r="146" spans="1:9" s="4" customFormat="1" ht="32.25" customHeight="1" hidden="1">
      <c r="A146" s="18" t="s">
        <v>0</v>
      </c>
      <c r="B146" s="18" t="s">
        <v>62</v>
      </c>
      <c r="C146" s="18" t="s">
        <v>69</v>
      </c>
      <c r="D146" s="47"/>
      <c r="E146" s="45"/>
      <c r="F146" s="46"/>
      <c r="G146" s="47"/>
      <c r="H146" s="47"/>
      <c r="I146" s="117"/>
    </row>
    <row r="147" spans="1:9" s="4" customFormat="1" ht="15.75" hidden="1">
      <c r="A147" s="185" t="s">
        <v>64</v>
      </c>
      <c r="B147" s="186"/>
      <c r="C147" s="187"/>
      <c r="D147" s="35">
        <f>D149+D150+D151</f>
        <v>24525968.417999998</v>
      </c>
      <c r="E147" s="35">
        <f>E149+E150+E151</f>
        <v>21619356.084</v>
      </c>
      <c r="F147" s="135">
        <f>F149+F150+F151</f>
        <v>20841969.650000002</v>
      </c>
      <c r="G147" s="36">
        <f>F147/E147*100</f>
        <v>96.40421097196635</v>
      </c>
      <c r="H147" s="36">
        <f>F147/D147*100</f>
        <v>84.97919142187165</v>
      </c>
      <c r="I147" s="117"/>
    </row>
    <row r="148" spans="1:9" s="4" customFormat="1" ht="13.5" hidden="1">
      <c r="A148" s="212"/>
      <c r="B148" s="212"/>
      <c r="C148" s="37" t="s">
        <v>63</v>
      </c>
      <c r="D148" s="38"/>
      <c r="E148" s="38"/>
      <c r="F148" s="136"/>
      <c r="G148" s="39"/>
      <c r="H148" s="39"/>
      <c r="I148" s="117"/>
    </row>
    <row r="149" spans="1:9" s="4" customFormat="1" ht="27" hidden="1">
      <c r="A149" s="212"/>
      <c r="B149" s="212"/>
      <c r="C149" s="40" t="s">
        <v>70</v>
      </c>
      <c r="D149" s="41">
        <v>14805057.912999997</v>
      </c>
      <c r="E149" s="41">
        <v>13268979.204</v>
      </c>
      <c r="F149" s="137">
        <v>12716245.471</v>
      </c>
      <c r="G149" s="36">
        <v>95.83439144411821</v>
      </c>
      <c r="H149" s="36">
        <v>85.89122410547374</v>
      </c>
      <c r="I149" s="117"/>
    </row>
    <row r="150" spans="1:9" s="4" customFormat="1" ht="13.5" hidden="1">
      <c r="A150" s="212"/>
      <c r="B150" s="212"/>
      <c r="C150" s="40" t="s">
        <v>36</v>
      </c>
      <c r="D150" s="41">
        <v>7926615.303999999</v>
      </c>
      <c r="E150" s="41">
        <v>7092166.329999999</v>
      </c>
      <c r="F150" s="137">
        <v>6886598.409</v>
      </c>
      <c r="G150" s="36">
        <v>97.10147913296332</v>
      </c>
      <c r="H150" s="36">
        <v>86.87943270723412</v>
      </c>
      <c r="I150" s="117"/>
    </row>
    <row r="151" spans="1:9" s="4" customFormat="1" ht="27" hidden="1">
      <c r="A151" s="212"/>
      <c r="B151" s="212"/>
      <c r="C151" s="42" t="s">
        <v>71</v>
      </c>
      <c r="D151" s="41">
        <v>1794295.2010000001</v>
      </c>
      <c r="E151" s="41">
        <v>1258210.55</v>
      </c>
      <c r="F151" s="137">
        <v>1239125.77</v>
      </c>
      <c r="G151" s="36">
        <v>98.4831807363243</v>
      </c>
      <c r="H151" s="36">
        <v>69.05919211673798</v>
      </c>
      <c r="I151" s="117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17"/>
    </row>
    <row r="153" spans="1:9" s="4" customFormat="1" ht="12.75" hidden="1">
      <c r="A153" s="22"/>
      <c r="B153" s="23"/>
      <c r="C153" s="23"/>
      <c r="D153" s="21"/>
      <c r="E153" s="21"/>
      <c r="F153" s="28"/>
      <c r="G153" s="21"/>
      <c r="H153" s="21"/>
      <c r="I153" s="117"/>
    </row>
    <row r="154" spans="1:9" s="4" customFormat="1" ht="12.75" hidden="1">
      <c r="A154" s="22"/>
      <c r="B154" s="23"/>
      <c r="C154" s="23"/>
      <c r="D154" s="21"/>
      <c r="E154" s="21"/>
      <c r="F154" s="28"/>
      <c r="G154" s="21"/>
      <c r="H154" s="21"/>
      <c r="I154" s="117"/>
    </row>
    <row r="155" spans="1:9" s="4" customFormat="1" ht="12.75" hidden="1">
      <c r="A155" s="22"/>
      <c r="B155" s="23"/>
      <c r="C155" s="23"/>
      <c r="D155" s="21"/>
      <c r="E155" s="21"/>
      <c r="F155" s="28"/>
      <c r="G155" s="21"/>
      <c r="H155" s="21"/>
      <c r="I155" s="117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17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17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7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7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7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7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7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7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7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7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7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7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7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7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7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7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7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7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7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7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7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7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7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7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7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7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7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7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7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7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7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7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7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7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7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7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7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7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7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7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7"/>
    </row>
    <row r="197" spans="1:9" s="4" customFormat="1" ht="12.75">
      <c r="A197" s="22"/>
      <c r="B197" s="23"/>
      <c r="C197" s="23"/>
      <c r="D197" s="21"/>
      <c r="E197" s="21"/>
      <c r="F197" s="28"/>
      <c r="G197" s="21"/>
      <c r="H197" s="21"/>
      <c r="I197" s="117"/>
    </row>
    <row r="198" spans="1:9" s="4" customFormat="1" ht="12.75">
      <c r="A198" s="22"/>
      <c r="B198" s="23"/>
      <c r="C198" s="23"/>
      <c r="D198" s="21"/>
      <c r="E198" s="21"/>
      <c r="F198" s="28"/>
      <c r="G198" s="21"/>
      <c r="H198" s="21"/>
      <c r="I198" s="117"/>
    </row>
    <row r="199" spans="4:8" ht="12.75"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  <row r="204" spans="1:8" ht="12.75">
      <c r="A204" s="24"/>
      <c r="B204" s="24"/>
      <c r="C204" s="24"/>
      <c r="D204" s="21"/>
      <c r="E204" s="21"/>
      <c r="F204" s="28"/>
      <c r="G204" s="21"/>
      <c r="H204" s="21"/>
    </row>
    <row r="205" spans="1:8" ht="12.75">
      <c r="A205" s="24"/>
      <c r="B205" s="24"/>
      <c r="C205" s="24"/>
      <c r="D205" s="21"/>
      <c r="E205" s="21"/>
      <c r="F205" s="28"/>
      <c r="G205" s="21"/>
      <c r="H205" s="21"/>
    </row>
  </sheetData>
  <sheetProtection/>
  <mergeCells count="22">
    <mergeCell ref="A148:B151"/>
    <mergeCell ref="A98:B98"/>
    <mergeCell ref="A142:H142"/>
    <mergeCell ref="A125:B125"/>
    <mergeCell ref="A129:C129"/>
    <mergeCell ref="A141:H141"/>
    <mergeCell ref="A71:B71"/>
    <mergeCell ref="A130:B133"/>
    <mergeCell ref="A128:C128"/>
    <mergeCell ref="A25:B25"/>
    <mergeCell ref="A76:B78"/>
    <mergeCell ref="A74:B74"/>
    <mergeCell ref="A3:I3"/>
    <mergeCell ref="A11:B11"/>
    <mergeCell ref="A147:C147"/>
    <mergeCell ref="A134:C134"/>
    <mergeCell ref="A109:B110"/>
    <mergeCell ref="A135:B139"/>
    <mergeCell ref="A127:C127"/>
    <mergeCell ref="A8:B9"/>
    <mergeCell ref="A103:B103"/>
    <mergeCell ref="A104:B105"/>
  </mergeCells>
  <printOptions/>
  <pageMargins left="0.3937007874015748" right="0.2755905511811024" top="0.1968503937007874" bottom="0.1968503937007874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Горбунова Маргарита Сергеевна</cp:lastModifiedBy>
  <cp:lastPrinted>2019-09-10T07:42:21Z</cp:lastPrinted>
  <dcterms:created xsi:type="dcterms:W3CDTF">2002-03-11T10:22:12Z</dcterms:created>
  <dcterms:modified xsi:type="dcterms:W3CDTF">2019-09-11T07:03:39Z</dcterms:modified>
  <cp:category/>
  <cp:version/>
  <cp:contentType/>
  <cp:contentStatus/>
</cp:coreProperties>
</file>