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80" windowHeight="2460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источникам'!$A$1:$I$144</definedName>
  </definedNames>
  <calcPr fullCalcOnLoad="1"/>
</workbook>
</file>

<file path=xl/sharedStrings.xml><?xml version="1.0" encoding="utf-8"?>
<sst xmlns="http://schemas.openxmlformats.org/spreadsheetml/2006/main" count="250" uniqueCount="125">
  <si>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</si>
  <si>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</si>
  <si>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</si>
  <si>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</si>
  <si>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</si>
  <si>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</si>
  <si>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</si>
  <si>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</si>
  <si>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</si>
  <si>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</si>
  <si>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</si>
  <si>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</si>
  <si>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</si>
  <si>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</si>
  <si>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</si>
  <si>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</si>
  <si>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</si>
  <si>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</si>
  <si>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</si>
  <si>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</si>
  <si>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</si>
  <si>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</si>
  <si>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</si>
  <si>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</si>
  <si>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</si>
  <si>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</si>
  <si>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</si>
  <si>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</si>
  <si>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</si>
  <si>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</si>
  <si>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</si>
  <si>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</si>
  <si>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</si>
  <si>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</si>
  <si>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</si>
  <si>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</si>
  <si>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</si>
  <si>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</si>
  <si>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</si>
  <si>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</si>
  <si>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</si>
  <si>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</si>
  <si>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</si>
  <si>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</si>
  <si>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</si>
  <si>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</si>
  <si>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</si>
  <si>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</si>
  <si>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</si>
  <si>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</si>
  <si>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</si>
  <si>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</si>
  <si>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</si>
  <si>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</si>
  <si>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</si>
  <si>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</si>
  <si>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</si>
  <si>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</si>
  <si>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</si>
  <si>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</si>
  <si>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</si>
  <si>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</si>
  <si>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</si>
  <si>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</si>
  <si>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</si>
  <si>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</si>
  <si>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</si>
  <si>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</si>
  <si>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</si>
  <si>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</si>
  <si>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</si>
  <si>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</si>
  <si>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</si>
  <si>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</si>
  <si>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</si>
  <si>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</si>
  <si>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</si>
  <si>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</si>
  <si>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</si>
  <si>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</si>
  <si>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</si>
  <si>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</si>
  <si>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</si>
  <si>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</si>
  <si>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</si>
  <si>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</si>
  <si>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</si>
  <si>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</si>
  <si>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</si>
  <si>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</si>
  <si>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</si>
  <si>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</si>
  <si>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</si>
  <si>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</si>
  <si>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</si>
  <si>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</si>
  <si>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</si>
  <si>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</si>
  <si>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</si>
  <si>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</si>
  <si>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</si>
  <si>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 выпол-нения годовых  ассигно-ваний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</si>
  <si>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</si>
  <si>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</si>
  <si>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</si>
  <si>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</si>
  <si>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</si>
  <si>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Конвертация данных для централизации учета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</si>
  <si>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</si>
  <si>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</si>
  <si>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</si>
  <si>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</si>
  <si>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</si>
  <si>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</si>
  <si>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градостроительства                и архитектуры администрации города Перми</t>
  </si>
  <si>
    <t>Управление по экологии        и природопользованию администрации г. Перми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</si>
  <si>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</si>
  <si>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</si>
  <si>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</si>
  <si>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Ассигнования 2020 года</t>
  </si>
  <si>
    <t>Оперативный анализ исполнения бюджета города Перми по расходам на 1 сентября 2020 года</t>
  </si>
  <si>
    <t>Кассовый план января-августа 2020 года</t>
  </si>
  <si>
    <t>Кассовый расход на 01.09.2020</t>
  </si>
  <si>
    <t>% выпол-нения кассового плана января-августа 2020 года</t>
  </si>
  <si>
    <t xml:space="preserve"> *   расчётный уровень установлен исходя из 95,0 % исполнения кассового плана по расходам за январь-август 2020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</si>
</sst>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60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i/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11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25" fillId="0" borderId="10" xfId="0" applyNumberFormat="1" applyFont="1" applyFill="1" applyBorder="1" applyAlignment="1" applyProtection="1">
      <alignment horizontal="center" vertical="center" wrapText="1"/>
      <protection/>
    </xf>
    <xf numFmtId="179" fontId="25" fillId="33" borderId="10" xfId="0" applyNumberFormat="1" applyFont="1" applyFill="1" applyBorder="1" applyAlignment="1">
      <alignment vertical="center"/>
    </xf>
    <xf numFmtId="179" fontId="25" fillId="35" borderId="10" xfId="0" applyNumberFormat="1" applyFont="1" applyFill="1" applyBorder="1" applyAlignment="1" applyProtection="1">
      <alignment horizontal="center" vertical="center" wrapText="1"/>
      <protection/>
    </xf>
    <xf numFmtId="179" fontId="25" fillId="35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3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4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9" fontId="15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 applyProtection="1">
      <alignment horizontal="center" vertical="center" wrapText="1"/>
      <protection/>
    </xf>
    <xf numFmtId="179" fontId="27" fillId="33" borderId="10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vertical="center"/>
    </xf>
    <xf numFmtId="49" fontId="8" fillId="35" borderId="16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17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15" fillId="33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/>
    </xf>
    <xf numFmtId="179" fontId="15" fillId="33" borderId="0" xfId="0" applyNumberFormat="1" applyFont="1" applyFill="1" applyAlignment="1">
      <alignment horizontal="right"/>
    </xf>
    <xf numFmtId="179" fontId="15" fillId="0" borderId="10" xfId="0" applyNumberFormat="1" applyFont="1" applyFill="1" applyBorder="1" applyAlignment="1" applyProtection="1">
      <alignment horizontal="center" vertical="center" wrapText="1"/>
      <protection/>
    </xf>
    <xf numFmtId="179" fontId="15" fillId="33" borderId="11" xfId="0" applyNumberFormat="1" applyFont="1" applyFill="1" applyBorder="1" applyAlignment="1">
      <alignment horizontal="left"/>
    </xf>
    <xf numFmtId="0" fontId="12" fillId="33" borderId="0" xfId="0" applyFont="1" applyFill="1" applyBorder="1" applyAlignment="1" applyProtection="1">
      <alignment/>
      <protection/>
    </xf>
    <xf numFmtId="179" fontId="12" fillId="33" borderId="10" xfId="0" applyNumberFormat="1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179" fontId="28" fillId="34" borderId="10" xfId="0" applyNumberFormat="1" applyFont="1" applyFill="1" applyBorder="1" applyAlignment="1">
      <alignment horizontal="right" vertical="center"/>
    </xf>
    <xf numFmtId="179" fontId="12" fillId="34" borderId="13" xfId="0" applyNumberFormat="1" applyFont="1" applyFill="1" applyBorder="1" applyAlignment="1">
      <alignment horizontal="left"/>
    </xf>
    <xf numFmtId="179" fontId="28" fillId="34" borderId="10" xfId="0" applyNumberFormat="1" applyFont="1" applyFill="1" applyBorder="1" applyAlignment="1">
      <alignment horizontal="right" vertical="center" wrapText="1"/>
    </xf>
    <xf numFmtId="179" fontId="20" fillId="33" borderId="10" xfId="0" applyNumberFormat="1" applyFont="1" applyFill="1" applyBorder="1" applyAlignment="1">
      <alignment horizontal="center" vertical="center" wrapText="1"/>
    </xf>
    <xf numFmtId="179" fontId="15" fillId="33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4" fontId="25" fillId="0" borderId="10" xfId="0" applyNumberFormat="1" applyFont="1" applyFill="1" applyBorder="1" applyAlignment="1" applyProtection="1">
      <alignment horizontal="center" vertical="center" wrapText="1"/>
      <protection/>
    </xf>
    <xf numFmtId="174" fontId="25" fillId="35" borderId="10" xfId="0" applyNumberFormat="1" applyFont="1" applyFill="1" applyBorder="1" applyAlignment="1" applyProtection="1">
      <alignment horizontal="center" vertical="center" wrapText="1"/>
      <protection/>
    </xf>
    <xf numFmtId="174" fontId="29" fillId="35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23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left" vertical="center" wrapText="1"/>
    </xf>
    <xf numFmtId="179" fontId="8" fillId="36" borderId="10" xfId="0" applyNumberFormat="1" applyFont="1" applyFill="1" applyBorder="1" applyAlignment="1" applyProtection="1">
      <alignment horizontal="center" vertical="center" wrapText="1"/>
      <protection/>
    </xf>
    <xf numFmtId="174" fontId="25" fillId="36" borderId="10" xfId="0" applyNumberFormat="1" applyFont="1" applyFill="1" applyBorder="1" applyAlignment="1" applyProtection="1">
      <alignment horizontal="center" vertical="center" wrapText="1"/>
      <protection/>
    </xf>
    <xf numFmtId="179" fontId="8" fillId="36" borderId="10" xfId="0" applyNumberFormat="1" applyFont="1" applyFill="1" applyBorder="1" applyAlignment="1">
      <alignment vertical="center"/>
    </xf>
    <xf numFmtId="174" fontId="8" fillId="36" borderId="10" xfId="0" applyNumberFormat="1" applyFont="1" applyFill="1" applyBorder="1" applyAlignment="1" applyProtection="1">
      <alignment horizontal="center" vertical="center" wrapText="1"/>
      <protection/>
    </xf>
    <xf numFmtId="49" fontId="8" fillId="36" borderId="16" xfId="0" applyNumberFormat="1" applyFont="1" applyFill="1" applyBorder="1" applyAlignment="1">
      <alignment horizontal="left" vertical="center" wrapText="1"/>
    </xf>
    <xf numFmtId="49" fontId="8" fillId="36" borderId="15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left" vertical="center" wrapText="1"/>
    </xf>
    <xf numFmtId="179" fontId="24" fillId="36" borderId="10" xfId="0" applyNumberFormat="1" applyFont="1" applyFill="1" applyBorder="1" applyAlignment="1" applyProtection="1">
      <alignment horizontal="center" vertical="center" wrapText="1"/>
      <protection/>
    </xf>
    <xf numFmtId="174" fontId="24" fillId="36" borderId="10" xfId="0" applyNumberFormat="1" applyFont="1" applyFill="1" applyBorder="1" applyAlignment="1" applyProtection="1">
      <alignment horizontal="center" vertical="center" wrapText="1"/>
      <protection/>
    </xf>
    <xf numFmtId="179" fontId="24" fillId="36" borderId="10" xfId="0" applyNumberFormat="1" applyFont="1" applyFill="1" applyBorder="1" applyAlignment="1">
      <alignment vertical="center"/>
    </xf>
    <xf numFmtId="179" fontId="66" fillId="0" borderId="10" xfId="0" applyNumberFormat="1" applyFont="1" applyFill="1" applyBorder="1" applyAlignment="1" applyProtection="1">
      <alignment horizontal="center" vertical="center" wrapText="1"/>
      <protection/>
    </xf>
    <xf numFmtId="179" fontId="67" fillId="36" borderId="10" xfId="0" applyNumberFormat="1" applyFont="1" applyFill="1" applyBorder="1" applyAlignment="1" applyProtection="1">
      <alignment horizontal="center" vertical="center" wrapText="1"/>
      <protection/>
    </xf>
    <xf numFmtId="179" fontId="67" fillId="0" borderId="10" xfId="0" applyNumberFormat="1" applyFont="1" applyFill="1" applyBorder="1" applyAlignment="1" applyProtection="1">
      <alignment horizontal="center" vertical="center" wrapText="1"/>
      <protection/>
    </xf>
    <xf numFmtId="179" fontId="67" fillId="35" borderId="10" xfId="0" applyNumberFormat="1" applyFont="1" applyFill="1" applyBorder="1" applyAlignment="1" applyProtection="1">
      <alignment horizontal="center" vertical="center" wrapText="1"/>
      <protection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2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00390625" style="147" customWidth="1"/>
    <col min="5" max="5" width="14.00390625" style="5" customWidth="1"/>
    <col min="6" max="6" width="14.00390625" style="24" customWidth="1"/>
    <col min="7" max="7" width="9.140625" style="5" customWidth="1"/>
    <col min="8" max="8" width="7.57421875" style="5" customWidth="1"/>
    <col min="9" max="9" width="10.140625" style="3" customWidth="1"/>
    <col min="13" max="13" width="11.7109375" style="0" bestFit="1" customWidth="1"/>
  </cols>
  <sheetData>
    <row r="1" ht="13.5" customHeight="1">
      <c r="I1" s="90" t="s">
        <v>98</v>
      </c>
    </row>
    <row r="2" ht="13.5" customHeight="1">
      <c r="I2" s="90" t="s">
        <v>99</v>
      </c>
    </row>
    <row r="3" spans="1:9" s="1" customFormat="1" ht="19.5" customHeight="1">
      <c r="A3" s="217" t="s">
        <v>120</v>
      </c>
      <c r="B3" s="217"/>
      <c r="C3" s="217"/>
      <c r="D3" s="217"/>
      <c r="E3" s="217"/>
      <c r="F3" s="217"/>
      <c r="G3" s="217"/>
      <c r="H3" s="217"/>
      <c r="I3" s="217"/>
    </row>
    <row r="4" spans="1:9" s="1" customFormat="1" ht="15" customHeight="1">
      <c r="A4" s="15"/>
      <c r="B4" s="137"/>
      <c r="C4" s="16"/>
      <c r="D4" s="148"/>
      <c r="E4" s="17"/>
      <c r="F4" s="25"/>
      <c r="G4" s="2"/>
      <c r="H4" s="2"/>
      <c r="I4" s="98" t="s">
        <v>58</v>
      </c>
    </row>
    <row r="5" spans="1:9" s="1" customFormat="1" ht="87" customHeight="1">
      <c r="A5" s="92" t="s">
        <v>0</v>
      </c>
      <c r="B5" s="92" t="s">
        <v>62</v>
      </c>
      <c r="C5" s="92" t="s">
        <v>69</v>
      </c>
      <c r="D5" s="157" t="s">
        <v>119</v>
      </c>
      <c r="E5" s="126" t="s">
        <v>121</v>
      </c>
      <c r="F5" s="99" t="s">
        <v>122</v>
      </c>
      <c r="G5" s="99" t="s">
        <v>123</v>
      </c>
      <c r="H5" s="93" t="s">
        <v>101</v>
      </c>
      <c r="I5" s="94" t="s">
        <v>113</v>
      </c>
    </row>
    <row r="6" spans="1:11" s="2" customFormat="1" ht="42.75" customHeight="1">
      <c r="A6" s="50" t="s">
        <v>59</v>
      </c>
      <c r="B6" s="30" t="s">
        <v>73</v>
      </c>
      <c r="C6" s="30" t="s">
        <v>37</v>
      </c>
      <c r="D6" s="112">
        <f>D7+D8</f>
        <v>1598763.236</v>
      </c>
      <c r="E6" s="112">
        <f>E7+E8</f>
        <v>572024.596</v>
      </c>
      <c r="F6" s="112">
        <f>F7+F8</f>
        <v>411427.99100000004</v>
      </c>
      <c r="G6" s="170">
        <f>F6/E6*100</f>
        <v>71.92487768480501</v>
      </c>
      <c r="H6" s="112">
        <f>F6/D6*100</f>
        <v>25.734141349745176</v>
      </c>
      <c r="I6" s="116" t="s">
        <v>67</v>
      </c>
      <c r="J6" s="91"/>
      <c r="K6" s="91"/>
    </row>
    <row r="7" spans="1:9" s="7" customFormat="1" ht="16.5" customHeight="1">
      <c r="A7" s="56"/>
      <c r="B7" s="57"/>
      <c r="C7" s="58" t="s">
        <v>35</v>
      </c>
      <c r="D7" s="111">
        <v>855928.642</v>
      </c>
      <c r="E7" s="111">
        <v>345508.969</v>
      </c>
      <c r="F7" s="111">
        <v>246981.704</v>
      </c>
      <c r="G7" s="169">
        <f>F7/E7*100</f>
        <v>71.48344215631636</v>
      </c>
      <c r="H7" s="111">
        <f aca="true" t="shared" si="0" ref="H7:H72">F7/D7*100</f>
        <v>28.8554082525959</v>
      </c>
      <c r="I7" s="117">
        <f>G7-95</f>
        <v>-23.516557843683643</v>
      </c>
    </row>
    <row r="8" spans="1:9" s="12" customFormat="1" ht="27" customHeight="1">
      <c r="A8" s="227"/>
      <c r="B8" s="228"/>
      <c r="C8" s="58" t="s">
        <v>71</v>
      </c>
      <c r="D8" s="111">
        <v>742834.594</v>
      </c>
      <c r="E8" s="111">
        <v>226515.627</v>
      </c>
      <c r="F8" s="111">
        <v>164446.287</v>
      </c>
      <c r="G8" s="169">
        <f>F8/E8*100</f>
        <v>72.5982084229447</v>
      </c>
      <c r="H8" s="111">
        <f>F8/D8*100</f>
        <v>22.13767214508591</v>
      </c>
      <c r="I8" s="117">
        <f>G8-95</f>
        <v>-22.401791577055306</v>
      </c>
    </row>
    <row r="9" spans="1:9" s="144" customFormat="1" ht="21.75" customHeight="1" hidden="1">
      <c r="A9" s="208"/>
      <c r="B9" s="229"/>
      <c r="C9" s="174" t="s">
        <v>97</v>
      </c>
      <c r="D9" s="186">
        <v>0</v>
      </c>
      <c r="E9" s="186">
        <v>0</v>
      </c>
      <c r="F9" s="186">
        <v>0</v>
      </c>
      <c r="G9" s="176"/>
      <c r="H9" s="175"/>
      <c r="I9" s="177">
        <f>G9-95</f>
        <v>-95</v>
      </c>
    </row>
    <row r="10" spans="1:10" s="1" customFormat="1" ht="28.5" customHeight="1">
      <c r="A10" s="50" t="s">
        <v>60</v>
      </c>
      <c r="B10" s="30" t="s">
        <v>74</v>
      </c>
      <c r="C10" s="30" t="s">
        <v>61</v>
      </c>
      <c r="D10" s="112">
        <f>D11+D17+D20</f>
        <v>281548.702</v>
      </c>
      <c r="E10" s="112">
        <f>E11+E17+E20</f>
        <v>146252.40600000002</v>
      </c>
      <c r="F10" s="112">
        <f>F11+F17+F20</f>
        <v>134022.226</v>
      </c>
      <c r="G10" s="170">
        <f aca="true" t="shared" si="1" ref="G10:G40">F10/E10*100</f>
        <v>91.63762133253383</v>
      </c>
      <c r="H10" s="112">
        <f t="shared" si="0"/>
        <v>47.601791465549006</v>
      </c>
      <c r="I10" s="116" t="s">
        <v>67</v>
      </c>
      <c r="J10" s="91"/>
    </row>
    <row r="11" spans="1:10" s="1" customFormat="1" ht="27.75" customHeight="1">
      <c r="A11" s="205"/>
      <c r="B11" s="206"/>
      <c r="C11" s="129" t="s">
        <v>66</v>
      </c>
      <c r="D11" s="113">
        <f>D12+D15+D13+D14+D16</f>
        <v>233360.846</v>
      </c>
      <c r="E11" s="113">
        <f>E12+E15+E13+E14+E16</f>
        <v>143296.91700000002</v>
      </c>
      <c r="F11" s="113">
        <f>F12+F15+F13+F14+F16</f>
        <v>132066.737</v>
      </c>
      <c r="G11" s="171">
        <f t="shared" si="1"/>
        <v>92.16299957102355</v>
      </c>
      <c r="H11" s="113">
        <f t="shared" si="0"/>
        <v>56.593357139269195</v>
      </c>
      <c r="I11" s="130">
        <f aca="true" t="shared" si="2" ref="I11:I20">G11-95</f>
        <v>-2.8370004289764523</v>
      </c>
      <c r="J11" s="96"/>
    </row>
    <row r="12" spans="1:9" s="1" customFormat="1" ht="20.25" customHeight="1" hidden="1">
      <c r="A12" s="61"/>
      <c r="B12" s="62"/>
      <c r="C12" s="58" t="s">
        <v>103</v>
      </c>
      <c r="D12" s="111">
        <f>113602.4+5811.98</f>
        <v>119414.37999999999</v>
      </c>
      <c r="E12" s="111">
        <f>70545+2785.685</f>
        <v>73330.685</v>
      </c>
      <c r="F12" s="111">
        <f>67766.382+2191.253</f>
        <v>69957.635</v>
      </c>
      <c r="G12" s="169">
        <f t="shared" si="1"/>
        <v>95.40022024886308</v>
      </c>
      <c r="H12" s="111">
        <f t="shared" si="0"/>
        <v>58.58392850174325</v>
      </c>
      <c r="I12" s="121">
        <f t="shared" si="2"/>
        <v>0.4002202488630786</v>
      </c>
    </row>
    <row r="13" spans="1:9" s="1" customFormat="1" ht="27" customHeight="1" hidden="1">
      <c r="A13" s="61"/>
      <c r="B13" s="62"/>
      <c r="C13" s="58" t="s">
        <v>108</v>
      </c>
      <c r="D13" s="111">
        <v>95558.766</v>
      </c>
      <c r="E13" s="111">
        <v>59464.932</v>
      </c>
      <c r="F13" s="111">
        <v>51610.702</v>
      </c>
      <c r="G13" s="169">
        <f t="shared" si="1"/>
        <v>86.79182883787708</v>
      </c>
      <c r="H13" s="111">
        <f>F13/D13*100</f>
        <v>54.00938517770311</v>
      </c>
      <c r="I13" s="121">
        <f>G13-95</f>
        <v>-8.208171162122923</v>
      </c>
    </row>
    <row r="14" spans="1:9" s="140" customFormat="1" ht="17.25" customHeight="1" hidden="1">
      <c r="A14" s="61"/>
      <c r="B14" s="62"/>
      <c r="C14" s="58" t="s">
        <v>107</v>
      </c>
      <c r="D14" s="185">
        <v>0</v>
      </c>
      <c r="E14" s="185">
        <v>0</v>
      </c>
      <c r="F14" s="111">
        <v>0</v>
      </c>
      <c r="G14" s="169"/>
      <c r="H14" s="111"/>
      <c r="I14" s="121">
        <f>G14-95</f>
        <v>-95</v>
      </c>
    </row>
    <row r="15" spans="1:9" s="1" customFormat="1" ht="27" customHeight="1" hidden="1">
      <c r="A15" s="61"/>
      <c r="B15" s="62"/>
      <c r="C15" s="58" t="s">
        <v>104</v>
      </c>
      <c r="D15" s="111">
        <v>13137.9</v>
      </c>
      <c r="E15" s="111">
        <v>10501.3</v>
      </c>
      <c r="F15" s="111">
        <v>10498.4</v>
      </c>
      <c r="G15" s="169">
        <f t="shared" si="1"/>
        <v>99.97238437145877</v>
      </c>
      <c r="H15" s="111">
        <f>F15/D15*100</f>
        <v>79.9092701268848</v>
      </c>
      <c r="I15" s="121">
        <f>G15-95</f>
        <v>4.972384371458773</v>
      </c>
    </row>
    <row r="16" spans="1:9" s="1" customFormat="1" ht="27" customHeight="1" hidden="1">
      <c r="A16" s="61"/>
      <c r="B16" s="62"/>
      <c r="C16" s="58" t="s">
        <v>102</v>
      </c>
      <c r="D16" s="111">
        <v>5249.8</v>
      </c>
      <c r="E16" s="111">
        <v>0</v>
      </c>
      <c r="F16" s="111">
        <v>0</v>
      </c>
      <c r="G16" s="169"/>
      <c r="H16" s="111">
        <f>F16/D16*100</f>
        <v>0</v>
      </c>
      <c r="I16" s="121">
        <f>G16-95</f>
        <v>-95</v>
      </c>
    </row>
    <row r="17" spans="1:13" s="1" customFormat="1" ht="27.75" customHeight="1">
      <c r="A17" s="61"/>
      <c r="B17" s="62"/>
      <c r="C17" s="129" t="s">
        <v>82</v>
      </c>
      <c r="D17" s="113">
        <f>D18+D19</f>
        <v>48187.856</v>
      </c>
      <c r="E17" s="113">
        <f>E18+E19</f>
        <v>2955.489</v>
      </c>
      <c r="F17" s="113">
        <f>F18+F19</f>
        <v>1955.489</v>
      </c>
      <c r="G17" s="171">
        <f t="shared" si="1"/>
        <v>66.16465160249285</v>
      </c>
      <c r="H17" s="113">
        <f t="shared" si="0"/>
        <v>4.05805354776523</v>
      </c>
      <c r="I17" s="130">
        <f t="shared" si="2"/>
        <v>-28.835348397507147</v>
      </c>
      <c r="M17" s="54"/>
    </row>
    <row r="18" spans="1:9" s="2" customFormat="1" ht="27.75" customHeight="1" hidden="1">
      <c r="A18" s="63"/>
      <c r="B18" s="62"/>
      <c r="C18" s="58" t="s">
        <v>106</v>
      </c>
      <c r="D18" s="111">
        <v>4866.197</v>
      </c>
      <c r="E18" s="111">
        <v>2955.489</v>
      </c>
      <c r="F18" s="111">
        <v>1955.489</v>
      </c>
      <c r="G18" s="169">
        <f t="shared" si="1"/>
        <v>66.16465160249285</v>
      </c>
      <c r="H18" s="111">
        <f t="shared" si="0"/>
        <v>40.18515896499875</v>
      </c>
      <c r="I18" s="121">
        <f t="shared" si="2"/>
        <v>-28.835348397507147</v>
      </c>
    </row>
    <row r="19" spans="1:9" s="2" customFormat="1" ht="18" customHeight="1" hidden="1">
      <c r="A19" s="63"/>
      <c r="B19" s="62"/>
      <c r="C19" s="58" t="s">
        <v>105</v>
      </c>
      <c r="D19" s="111">
        <v>43321.659</v>
      </c>
      <c r="E19" s="111">
        <v>0</v>
      </c>
      <c r="F19" s="111">
        <v>0</v>
      </c>
      <c r="G19" s="169"/>
      <c r="H19" s="111">
        <f t="shared" si="0"/>
        <v>0</v>
      </c>
      <c r="I19" s="121">
        <f t="shared" si="2"/>
        <v>-95</v>
      </c>
    </row>
    <row r="20" spans="1:9" s="103" customFormat="1" ht="30" customHeight="1" hidden="1">
      <c r="A20" s="101"/>
      <c r="B20" s="83"/>
      <c r="C20" s="58" t="s">
        <v>96</v>
      </c>
      <c r="D20" s="185">
        <v>0</v>
      </c>
      <c r="E20" s="185">
        <v>0</v>
      </c>
      <c r="F20" s="185">
        <v>0</v>
      </c>
      <c r="G20" s="169"/>
      <c r="H20" s="104"/>
      <c r="I20" s="105">
        <f t="shared" si="2"/>
        <v>-95</v>
      </c>
    </row>
    <row r="21" spans="1:9" s="5" customFormat="1" ht="66.75" customHeight="1">
      <c r="A21" s="50" t="s">
        <v>80</v>
      </c>
      <c r="B21" s="30" t="s">
        <v>114</v>
      </c>
      <c r="C21" s="30" t="s">
        <v>81</v>
      </c>
      <c r="D21" s="112">
        <f>D22</f>
        <v>149377.429</v>
      </c>
      <c r="E21" s="112">
        <f>E22</f>
        <v>83758.462</v>
      </c>
      <c r="F21" s="112">
        <f>F22</f>
        <v>73706.235</v>
      </c>
      <c r="G21" s="170">
        <f t="shared" si="1"/>
        <v>87.99855350734592</v>
      </c>
      <c r="H21" s="112">
        <f t="shared" si="0"/>
        <v>49.34228383325569</v>
      </c>
      <c r="I21" s="116" t="s">
        <v>67</v>
      </c>
    </row>
    <row r="22" spans="1:9" s="2" customFormat="1" ht="17.25" customHeight="1">
      <c r="A22" s="59"/>
      <c r="B22" s="60"/>
      <c r="C22" s="52" t="s">
        <v>35</v>
      </c>
      <c r="D22" s="111">
        <v>149377.429</v>
      </c>
      <c r="E22" s="111">
        <v>83758.462</v>
      </c>
      <c r="F22" s="111">
        <v>73706.235</v>
      </c>
      <c r="G22" s="169">
        <f>F22/E22*100</f>
        <v>87.99855350734592</v>
      </c>
      <c r="H22" s="111">
        <f t="shared" si="0"/>
        <v>49.34228383325569</v>
      </c>
      <c r="I22" s="117">
        <f>G22-95</f>
        <v>-7.0014464926540825</v>
      </c>
    </row>
    <row r="23" spans="1:9" s="8" customFormat="1" ht="17.25" customHeight="1" hidden="1">
      <c r="A23" s="64"/>
      <c r="B23" s="65"/>
      <c r="C23" s="52" t="s">
        <v>36</v>
      </c>
      <c r="D23" s="185">
        <v>0</v>
      </c>
      <c r="E23" s="185">
        <v>0</v>
      </c>
      <c r="F23" s="185">
        <v>0</v>
      </c>
      <c r="G23" s="166" t="e">
        <f t="shared" si="1"/>
        <v>#DIV/0!</v>
      </c>
      <c r="H23" s="104" t="e">
        <f t="shared" si="0"/>
        <v>#DIV/0!</v>
      </c>
      <c r="I23" s="105" t="e">
        <f>G23-95</f>
        <v>#DIV/0!</v>
      </c>
    </row>
    <row r="24" spans="1:9" s="8" customFormat="1" ht="54.75" customHeight="1">
      <c r="A24" s="66">
        <v>910</v>
      </c>
      <c r="B24" s="67" t="s">
        <v>91</v>
      </c>
      <c r="C24" s="30" t="s">
        <v>90</v>
      </c>
      <c r="D24" s="112">
        <f>D25</f>
        <v>52887.4</v>
      </c>
      <c r="E24" s="112">
        <f>E25</f>
        <v>31926.764</v>
      </c>
      <c r="F24" s="112">
        <f>F25</f>
        <v>31398.301</v>
      </c>
      <c r="G24" s="170">
        <f t="shared" si="1"/>
        <v>98.3447649125981</v>
      </c>
      <c r="H24" s="112">
        <f t="shared" si="0"/>
        <v>59.36820679405681</v>
      </c>
      <c r="I24" s="116" t="s">
        <v>67</v>
      </c>
    </row>
    <row r="25" spans="1:9" s="8" customFormat="1" ht="18.75" customHeight="1">
      <c r="A25" s="211"/>
      <c r="B25" s="212"/>
      <c r="C25" s="52" t="s">
        <v>36</v>
      </c>
      <c r="D25" s="111">
        <v>52887.4</v>
      </c>
      <c r="E25" s="111">
        <v>31926.764</v>
      </c>
      <c r="F25" s="111">
        <v>31398.301</v>
      </c>
      <c r="G25" s="169">
        <f t="shared" si="1"/>
        <v>98.3447649125981</v>
      </c>
      <c r="H25" s="111">
        <f t="shared" si="0"/>
        <v>59.36820679405681</v>
      </c>
      <c r="I25" s="117">
        <f>G25-95</f>
        <v>3.3447649125980945</v>
      </c>
    </row>
    <row r="26" spans="1:9" s="2" customFormat="1" ht="40.5" customHeight="1">
      <c r="A26" s="68" t="s">
        <v>1</v>
      </c>
      <c r="B26" s="69" t="s">
        <v>115</v>
      </c>
      <c r="C26" s="30" t="s">
        <v>38</v>
      </c>
      <c r="D26" s="112">
        <f>D27+D28+D29</f>
        <v>115311.87100000001</v>
      </c>
      <c r="E26" s="112">
        <f>E27+E28+E29</f>
        <v>63687.227</v>
      </c>
      <c r="F26" s="112">
        <f>F27+F28+F29</f>
        <v>55890.647000000004</v>
      </c>
      <c r="G26" s="170">
        <f t="shared" si="1"/>
        <v>87.75801621885658</v>
      </c>
      <c r="H26" s="112">
        <f t="shared" si="0"/>
        <v>48.4691181534987</v>
      </c>
      <c r="I26" s="116" t="s">
        <v>67</v>
      </c>
    </row>
    <row r="27" spans="1:9" s="7" customFormat="1" ht="17.25" customHeight="1">
      <c r="A27" s="56"/>
      <c r="B27" s="57"/>
      <c r="C27" s="58" t="s">
        <v>35</v>
      </c>
      <c r="D27" s="111">
        <v>94823.971</v>
      </c>
      <c r="E27" s="111">
        <v>54716.918</v>
      </c>
      <c r="F27" s="111">
        <v>49063.277</v>
      </c>
      <c r="G27" s="169">
        <f>F27/E27*100</f>
        <v>89.66747176805536</v>
      </c>
      <c r="H27" s="111">
        <f t="shared" si="0"/>
        <v>51.74142833566842</v>
      </c>
      <c r="I27" s="117">
        <f>G27-95</f>
        <v>-5.332528231944636</v>
      </c>
    </row>
    <row r="28" spans="1:9" s="29" customFormat="1" ht="17.25" customHeight="1">
      <c r="A28" s="63"/>
      <c r="B28" s="75"/>
      <c r="C28" s="58" t="s">
        <v>36</v>
      </c>
      <c r="D28" s="111">
        <v>20487.9</v>
      </c>
      <c r="E28" s="111">
        <v>8970.309</v>
      </c>
      <c r="F28" s="111">
        <v>6827.37</v>
      </c>
      <c r="G28" s="169">
        <f>F28/E28*100</f>
        <v>76.11075605087852</v>
      </c>
      <c r="H28" s="111">
        <f t="shared" si="0"/>
        <v>33.32391313897471</v>
      </c>
      <c r="I28" s="117">
        <f>G28-95</f>
        <v>-18.88924394912148</v>
      </c>
    </row>
    <row r="29" spans="1:9" s="142" customFormat="1" ht="28.5" customHeight="1" hidden="1">
      <c r="A29" s="63"/>
      <c r="B29" s="75"/>
      <c r="C29" s="58" t="s">
        <v>71</v>
      </c>
      <c r="D29" s="185">
        <v>0</v>
      </c>
      <c r="E29" s="185">
        <v>0</v>
      </c>
      <c r="F29" s="185">
        <v>0</v>
      </c>
      <c r="G29" s="169" t="e">
        <f t="shared" si="1"/>
        <v>#DIV/0!</v>
      </c>
      <c r="H29" s="138" t="e">
        <f>F29/D29*100</f>
        <v>#DIV/0!</v>
      </c>
      <c r="I29" s="141" t="e">
        <f>G29-95</f>
        <v>#DIV/0!</v>
      </c>
    </row>
    <row r="30" spans="1:9" s="142" customFormat="1" ht="21.75" customHeight="1">
      <c r="A30" s="101"/>
      <c r="B30" s="162"/>
      <c r="C30" s="174" t="s">
        <v>97</v>
      </c>
      <c r="D30" s="175">
        <v>637.663</v>
      </c>
      <c r="E30" s="175">
        <v>637.663</v>
      </c>
      <c r="F30" s="175">
        <v>420.874</v>
      </c>
      <c r="G30" s="178">
        <f t="shared" si="1"/>
        <v>66.00257502787524</v>
      </c>
      <c r="H30" s="175">
        <f>F30/D30*100</f>
        <v>66.00257502787524</v>
      </c>
      <c r="I30" s="177">
        <f>G30-95</f>
        <v>-28.99742497212476</v>
      </c>
    </row>
    <row r="31" spans="1:9" s="2" customFormat="1" ht="54.75" customHeight="1">
      <c r="A31" s="145">
        <v>924</v>
      </c>
      <c r="B31" s="146" t="s">
        <v>85</v>
      </c>
      <c r="C31" s="30" t="s">
        <v>84</v>
      </c>
      <c r="D31" s="112">
        <f>D32+D33</f>
        <v>1630472.965</v>
      </c>
      <c r="E31" s="112">
        <f>E32+E33</f>
        <v>1075479.467</v>
      </c>
      <c r="F31" s="112">
        <f>F32+F33</f>
        <v>1065038.706</v>
      </c>
      <c r="G31" s="170">
        <f t="shared" si="1"/>
        <v>99.02919941101955</v>
      </c>
      <c r="H31" s="112">
        <f t="shared" si="0"/>
        <v>65.32084424963158</v>
      </c>
      <c r="I31" s="116" t="s">
        <v>67</v>
      </c>
    </row>
    <row r="32" spans="1:9" s="2" customFormat="1" ht="16.5" customHeight="1">
      <c r="A32" s="70"/>
      <c r="B32" s="71"/>
      <c r="C32" s="58" t="s">
        <v>35</v>
      </c>
      <c r="D32" s="111">
        <v>1549483.155</v>
      </c>
      <c r="E32" s="111">
        <v>1038381.553</v>
      </c>
      <c r="F32" s="111">
        <v>1033019.194</v>
      </c>
      <c r="G32" s="169">
        <f>F32/E32*100</f>
        <v>99.48358491303053</v>
      </c>
      <c r="H32" s="111">
        <f t="shared" si="0"/>
        <v>66.66863016010007</v>
      </c>
      <c r="I32" s="117">
        <f>G32-95</f>
        <v>4.483584913030526</v>
      </c>
    </row>
    <row r="33" spans="1:9" s="2" customFormat="1" ht="27.75" customHeight="1">
      <c r="A33" s="72"/>
      <c r="B33" s="73"/>
      <c r="C33" s="74" t="s">
        <v>71</v>
      </c>
      <c r="D33" s="111">
        <v>80989.81</v>
      </c>
      <c r="E33" s="111">
        <v>37097.914</v>
      </c>
      <c r="F33" s="111">
        <v>32019.512</v>
      </c>
      <c r="G33" s="169">
        <f t="shared" si="1"/>
        <v>86.31081521187419</v>
      </c>
      <c r="H33" s="111">
        <f t="shared" si="0"/>
        <v>39.53523535862104</v>
      </c>
      <c r="I33" s="117">
        <f>G33-95</f>
        <v>-8.689184788125814</v>
      </c>
    </row>
    <row r="34" spans="1:9" s="2" customFormat="1" ht="28.5" customHeight="1">
      <c r="A34" s="50" t="s">
        <v>2</v>
      </c>
      <c r="B34" s="30" t="s">
        <v>75</v>
      </c>
      <c r="C34" s="30" t="s">
        <v>39</v>
      </c>
      <c r="D34" s="112">
        <f>D35+D36+D37</f>
        <v>13352087.003000002</v>
      </c>
      <c r="E34" s="112">
        <f>E35+E36+E37</f>
        <v>8275166.206</v>
      </c>
      <c r="F34" s="112">
        <f>F35+F36+F37</f>
        <v>8236502.64</v>
      </c>
      <c r="G34" s="193">
        <f t="shared" si="1"/>
        <v>99.53277595836121</v>
      </c>
      <c r="H34" s="112">
        <f t="shared" si="0"/>
        <v>61.68700547075067</v>
      </c>
      <c r="I34" s="116" t="s">
        <v>67</v>
      </c>
    </row>
    <row r="35" spans="1:9" s="7" customFormat="1" ht="16.5" customHeight="1">
      <c r="A35" s="77"/>
      <c r="B35" s="51"/>
      <c r="C35" s="52" t="s">
        <v>35</v>
      </c>
      <c r="D35" s="111">
        <v>3954444.483</v>
      </c>
      <c r="E35" s="111">
        <v>2586953.827</v>
      </c>
      <c r="F35" s="111">
        <v>2584438.363</v>
      </c>
      <c r="G35" s="169">
        <f>F35/E35*100</f>
        <v>99.90276347518281</v>
      </c>
      <c r="H35" s="111">
        <f t="shared" si="0"/>
        <v>65.35528249569307</v>
      </c>
      <c r="I35" s="117">
        <f>G35-95</f>
        <v>4.902763475182809</v>
      </c>
    </row>
    <row r="36" spans="1:9" s="2" customFormat="1" ht="16.5" customHeight="1">
      <c r="A36" s="80"/>
      <c r="B36" s="53"/>
      <c r="C36" s="52" t="s">
        <v>36</v>
      </c>
      <c r="D36" s="111">
        <f>8745835.82+126529.9</f>
        <v>8872365.72</v>
      </c>
      <c r="E36" s="111">
        <v>5513822.29</v>
      </c>
      <c r="F36" s="111">
        <v>5478138.914</v>
      </c>
      <c r="G36" s="169">
        <f t="shared" si="1"/>
        <v>99.3528377571269</v>
      </c>
      <c r="H36" s="111">
        <f t="shared" si="0"/>
        <v>61.74383571284976</v>
      </c>
      <c r="I36" s="117">
        <f>G36-95</f>
        <v>4.352837757126906</v>
      </c>
    </row>
    <row r="37" spans="1:9" s="2" customFormat="1" ht="27" customHeight="1">
      <c r="A37" s="80"/>
      <c r="B37" s="53"/>
      <c r="C37" s="52" t="s">
        <v>71</v>
      </c>
      <c r="D37" s="111">
        <v>525276.8</v>
      </c>
      <c r="E37" s="111">
        <v>174390.089</v>
      </c>
      <c r="F37" s="111">
        <v>173925.363</v>
      </c>
      <c r="G37" s="169">
        <f t="shared" si="1"/>
        <v>99.7335135255307</v>
      </c>
      <c r="H37" s="111">
        <f t="shared" si="0"/>
        <v>33.11118309432284</v>
      </c>
      <c r="I37" s="117">
        <f>G37-95</f>
        <v>4.733513525530697</v>
      </c>
    </row>
    <row r="38" spans="1:9" s="2" customFormat="1" ht="21.75" customHeight="1">
      <c r="A38" s="80"/>
      <c r="B38" s="53"/>
      <c r="C38" s="174" t="s">
        <v>97</v>
      </c>
      <c r="D38" s="175">
        <v>90537.092</v>
      </c>
      <c r="E38" s="175">
        <v>622.9</v>
      </c>
      <c r="F38" s="175">
        <v>622.9</v>
      </c>
      <c r="G38" s="178">
        <f t="shared" si="1"/>
        <v>100</v>
      </c>
      <c r="H38" s="175">
        <f t="shared" si="0"/>
        <v>0.6880053094702887</v>
      </c>
      <c r="I38" s="177">
        <f>G38-95</f>
        <v>5</v>
      </c>
    </row>
    <row r="39" spans="1:9" s="2" customFormat="1" ht="28.5" customHeight="1">
      <c r="A39" s="50" t="s">
        <v>3</v>
      </c>
      <c r="B39" s="30" t="s">
        <v>4</v>
      </c>
      <c r="C39" s="30" t="s">
        <v>40</v>
      </c>
      <c r="D39" s="112">
        <f>D40+D41+D42</f>
        <v>625298.818</v>
      </c>
      <c r="E39" s="112">
        <f>E40+E41+E42</f>
        <v>372813.132</v>
      </c>
      <c r="F39" s="112">
        <f>F40+F41+F42</f>
        <v>367359.073</v>
      </c>
      <c r="G39" s="170">
        <f t="shared" si="1"/>
        <v>98.53705287398513</v>
      </c>
      <c r="H39" s="112">
        <f t="shared" si="0"/>
        <v>58.749363092511075</v>
      </c>
      <c r="I39" s="116" t="s">
        <v>67</v>
      </c>
    </row>
    <row r="40" spans="1:9" s="7" customFormat="1" ht="16.5" customHeight="1">
      <c r="A40" s="63"/>
      <c r="B40" s="75"/>
      <c r="C40" s="76" t="s">
        <v>35</v>
      </c>
      <c r="D40" s="111">
        <v>469703.279</v>
      </c>
      <c r="E40" s="111">
        <v>310706.802</v>
      </c>
      <c r="F40" s="111">
        <v>306234.929</v>
      </c>
      <c r="G40" s="169">
        <f t="shared" si="1"/>
        <v>98.5607418404699</v>
      </c>
      <c r="H40" s="111">
        <f t="shared" si="0"/>
        <v>65.19752845923821</v>
      </c>
      <c r="I40" s="117">
        <f>G40-95</f>
        <v>3.560741840469902</v>
      </c>
    </row>
    <row r="41" spans="1:9" s="2" customFormat="1" ht="16.5" customHeight="1">
      <c r="A41" s="61"/>
      <c r="B41" s="62"/>
      <c r="C41" s="52" t="s">
        <v>36</v>
      </c>
      <c r="D41" s="111">
        <v>2093.6</v>
      </c>
      <c r="E41" s="111">
        <v>1328.877</v>
      </c>
      <c r="F41" s="111">
        <v>1217.854</v>
      </c>
      <c r="G41" s="169">
        <f aca="true" t="shared" si="3" ref="G41:G46">F41/E41*100</f>
        <v>91.64535167664127</v>
      </c>
      <c r="H41" s="111">
        <f t="shared" si="0"/>
        <v>58.170328620557896</v>
      </c>
      <c r="I41" s="117">
        <f>G41-95</f>
        <v>-3.354648323358731</v>
      </c>
    </row>
    <row r="42" spans="1:9" s="28" customFormat="1" ht="27" customHeight="1">
      <c r="A42" s="61"/>
      <c r="B42" s="62"/>
      <c r="C42" s="58" t="s">
        <v>71</v>
      </c>
      <c r="D42" s="111">
        <v>153501.939</v>
      </c>
      <c r="E42" s="111">
        <v>60777.453</v>
      </c>
      <c r="F42" s="111">
        <v>59906.29</v>
      </c>
      <c r="G42" s="169">
        <f t="shared" si="3"/>
        <v>98.56663457088273</v>
      </c>
      <c r="H42" s="111">
        <f t="shared" si="0"/>
        <v>39.02640604429107</v>
      </c>
      <c r="I42" s="117">
        <f>G42-95</f>
        <v>3.5666345708827265</v>
      </c>
    </row>
    <row r="43" spans="1:10" s="2" customFormat="1" ht="28.5" customHeight="1">
      <c r="A43" s="50" t="s">
        <v>5</v>
      </c>
      <c r="B43" s="30" t="s">
        <v>6</v>
      </c>
      <c r="C43" s="30" t="s">
        <v>41</v>
      </c>
      <c r="D43" s="112">
        <f>D44+D45+D46</f>
        <v>750146.5800000001</v>
      </c>
      <c r="E43" s="112">
        <f>E44+E45+E46</f>
        <v>434731.865</v>
      </c>
      <c r="F43" s="112">
        <f>F44+F45+F46</f>
        <v>432601.499</v>
      </c>
      <c r="G43" s="193">
        <f t="shared" si="3"/>
        <v>99.50995862702634</v>
      </c>
      <c r="H43" s="112">
        <f t="shared" si="0"/>
        <v>57.6689290511729</v>
      </c>
      <c r="I43" s="116" t="s">
        <v>67</v>
      </c>
      <c r="J43" s="91"/>
    </row>
    <row r="44" spans="1:9" s="7" customFormat="1" ht="16.5" customHeight="1">
      <c r="A44" s="56"/>
      <c r="B44" s="57"/>
      <c r="C44" s="52" t="s">
        <v>35</v>
      </c>
      <c r="D44" s="111">
        <v>553823.216</v>
      </c>
      <c r="E44" s="111">
        <v>350265.34</v>
      </c>
      <c r="F44" s="111">
        <v>348306.265</v>
      </c>
      <c r="G44" s="169">
        <f t="shared" si="3"/>
        <v>99.44068830789823</v>
      </c>
      <c r="H44" s="111">
        <f t="shared" si="0"/>
        <v>62.8912358560281</v>
      </c>
      <c r="I44" s="117">
        <f>G44-95</f>
        <v>4.4406883078982275</v>
      </c>
    </row>
    <row r="45" spans="1:9" s="2" customFormat="1" ht="16.5" customHeight="1">
      <c r="A45" s="61"/>
      <c r="B45" s="62"/>
      <c r="C45" s="52" t="s">
        <v>36</v>
      </c>
      <c r="D45" s="111">
        <v>6003.5</v>
      </c>
      <c r="E45" s="111">
        <v>3932.686</v>
      </c>
      <c r="F45" s="111">
        <v>3859.203</v>
      </c>
      <c r="G45" s="169">
        <f t="shared" si="3"/>
        <v>98.13148062164129</v>
      </c>
      <c r="H45" s="111">
        <f t="shared" si="0"/>
        <v>64.28255184475724</v>
      </c>
      <c r="I45" s="117">
        <f>G45-95</f>
        <v>3.1314806216412876</v>
      </c>
    </row>
    <row r="46" spans="1:9" s="28" customFormat="1" ht="27" customHeight="1">
      <c r="A46" s="61"/>
      <c r="B46" s="62"/>
      <c r="C46" s="58" t="s">
        <v>71</v>
      </c>
      <c r="D46" s="111">
        <v>190319.864</v>
      </c>
      <c r="E46" s="111">
        <v>80533.839</v>
      </c>
      <c r="F46" s="111">
        <v>80436.031</v>
      </c>
      <c r="G46" s="169">
        <f t="shared" si="3"/>
        <v>99.8785504314528</v>
      </c>
      <c r="H46" s="111">
        <f t="shared" si="0"/>
        <v>42.26360260534865</v>
      </c>
      <c r="I46" s="117">
        <f>G46-95</f>
        <v>4.878550431452794</v>
      </c>
    </row>
    <row r="47" spans="1:9" s="2" customFormat="1" ht="28.5" customHeight="1">
      <c r="A47" s="50" t="s">
        <v>7</v>
      </c>
      <c r="B47" s="30" t="s">
        <v>8</v>
      </c>
      <c r="C47" s="30" t="s">
        <v>42</v>
      </c>
      <c r="D47" s="112">
        <f>D48+D49+D50</f>
        <v>674398.861</v>
      </c>
      <c r="E47" s="112">
        <f>E48+E49+E50</f>
        <v>358655.755</v>
      </c>
      <c r="F47" s="112">
        <f>F48+F49+F50</f>
        <v>326541.248</v>
      </c>
      <c r="G47" s="170">
        <f aca="true" t="shared" si="4" ref="G47:G58">F47/E47*100</f>
        <v>91.04586876070064</v>
      </c>
      <c r="H47" s="112">
        <f t="shared" si="0"/>
        <v>48.41960253547937</v>
      </c>
      <c r="I47" s="116" t="s">
        <v>67</v>
      </c>
    </row>
    <row r="48" spans="1:9" s="7" customFormat="1" ht="16.5" customHeight="1">
      <c r="A48" s="56"/>
      <c r="B48" s="57"/>
      <c r="C48" s="52" t="s">
        <v>35</v>
      </c>
      <c r="D48" s="111">
        <v>478699.854</v>
      </c>
      <c r="E48" s="111">
        <v>306160.536</v>
      </c>
      <c r="F48" s="111">
        <v>283644.396</v>
      </c>
      <c r="G48" s="169">
        <f>F48/E48*100</f>
        <v>92.64564261149582</v>
      </c>
      <c r="H48" s="111">
        <f t="shared" si="0"/>
        <v>59.25307760799944</v>
      </c>
      <c r="I48" s="117">
        <f>G48-95</f>
        <v>-2.3543573885041837</v>
      </c>
    </row>
    <row r="49" spans="1:9" s="2" customFormat="1" ht="16.5" customHeight="1">
      <c r="A49" s="61"/>
      <c r="B49" s="62"/>
      <c r="C49" s="52" t="s">
        <v>36</v>
      </c>
      <c r="D49" s="111">
        <v>6011.9</v>
      </c>
      <c r="E49" s="111">
        <v>3955.147</v>
      </c>
      <c r="F49" s="111">
        <v>3385.375</v>
      </c>
      <c r="G49" s="169">
        <f>F49/E49*100</f>
        <v>85.59416375674532</v>
      </c>
      <c r="H49" s="111">
        <f t="shared" si="0"/>
        <v>56.3112327217685</v>
      </c>
      <c r="I49" s="117">
        <f>G49-95</f>
        <v>-9.405836243254683</v>
      </c>
    </row>
    <row r="50" spans="1:9" s="28" customFormat="1" ht="27.75" customHeight="1">
      <c r="A50" s="61"/>
      <c r="B50" s="62"/>
      <c r="C50" s="58" t="s">
        <v>71</v>
      </c>
      <c r="D50" s="111">
        <v>189687.107</v>
      </c>
      <c r="E50" s="111">
        <v>48540.072</v>
      </c>
      <c r="F50" s="111">
        <v>39511.477</v>
      </c>
      <c r="G50" s="169">
        <f>F50/E50*100</f>
        <v>81.3997082657809</v>
      </c>
      <c r="H50" s="111">
        <f t="shared" si="0"/>
        <v>20.829816862566204</v>
      </c>
      <c r="I50" s="117">
        <f>G50-95</f>
        <v>-13.600291734219098</v>
      </c>
    </row>
    <row r="51" spans="1:10" s="2" customFormat="1" ht="28.5" customHeight="1">
      <c r="A51" s="50" t="s">
        <v>9</v>
      </c>
      <c r="B51" s="30" t="s">
        <v>10</v>
      </c>
      <c r="C51" s="30" t="s">
        <v>46</v>
      </c>
      <c r="D51" s="112">
        <f>D52+D53+D54</f>
        <v>579708.624</v>
      </c>
      <c r="E51" s="112">
        <f>E52+E53+E54</f>
        <v>290578.632</v>
      </c>
      <c r="F51" s="112">
        <f>F52+F53+F54</f>
        <v>287977.787</v>
      </c>
      <c r="G51" s="170">
        <f t="shared" si="4"/>
        <v>99.10494278877327</v>
      </c>
      <c r="H51" s="112">
        <f t="shared" si="0"/>
        <v>49.67629858823698</v>
      </c>
      <c r="I51" s="116" t="s">
        <v>67</v>
      </c>
      <c r="J51" s="91"/>
    </row>
    <row r="52" spans="1:9" s="7" customFormat="1" ht="16.5" customHeight="1">
      <c r="A52" s="56"/>
      <c r="B52" s="57"/>
      <c r="C52" s="52" t="s">
        <v>35</v>
      </c>
      <c r="D52" s="111">
        <v>388495.148</v>
      </c>
      <c r="E52" s="111">
        <v>243337.15</v>
      </c>
      <c r="F52" s="111">
        <v>242410.087</v>
      </c>
      <c r="G52" s="191">
        <f t="shared" si="4"/>
        <v>99.61902118110613</v>
      </c>
      <c r="H52" s="111">
        <f t="shared" si="0"/>
        <v>62.39719807259987</v>
      </c>
      <c r="I52" s="117">
        <f>G52-95</f>
        <v>4.619021181106135</v>
      </c>
    </row>
    <row r="53" spans="1:9" s="2" customFormat="1" ht="16.5" customHeight="1">
      <c r="A53" s="61"/>
      <c r="B53" s="62"/>
      <c r="C53" s="52" t="s">
        <v>36</v>
      </c>
      <c r="D53" s="111">
        <v>5162.6</v>
      </c>
      <c r="E53" s="111">
        <v>3304.28</v>
      </c>
      <c r="F53" s="111">
        <v>2733.736</v>
      </c>
      <c r="G53" s="169">
        <f>F53/E53*100</f>
        <v>82.7331824179549</v>
      </c>
      <c r="H53" s="111">
        <f t="shared" si="0"/>
        <v>52.952698252818344</v>
      </c>
      <c r="I53" s="117">
        <f>G53-95</f>
        <v>-12.266817582045107</v>
      </c>
    </row>
    <row r="54" spans="1:9" s="28" customFormat="1" ht="27.75" customHeight="1">
      <c r="A54" s="61"/>
      <c r="B54" s="62"/>
      <c r="C54" s="58" t="s">
        <v>71</v>
      </c>
      <c r="D54" s="111">
        <v>186050.876</v>
      </c>
      <c r="E54" s="111">
        <v>43937.202</v>
      </c>
      <c r="F54" s="111">
        <v>42833.964</v>
      </c>
      <c r="G54" s="169">
        <f>F54/E54*100</f>
        <v>97.48905722307943</v>
      </c>
      <c r="H54" s="111">
        <f t="shared" si="0"/>
        <v>23.022715571626765</v>
      </c>
      <c r="I54" s="117">
        <f>G54-95</f>
        <v>2.4890572230794277</v>
      </c>
    </row>
    <row r="55" spans="1:10" s="2" customFormat="1" ht="28.5" customHeight="1">
      <c r="A55" s="50" t="s">
        <v>11</v>
      </c>
      <c r="B55" s="30" t="s">
        <v>12</v>
      </c>
      <c r="C55" s="30" t="s">
        <v>45</v>
      </c>
      <c r="D55" s="112">
        <f>D56+D57+D58</f>
        <v>458189.94200000004</v>
      </c>
      <c r="E55" s="112">
        <f>E56+E57+E58</f>
        <v>260151.196</v>
      </c>
      <c r="F55" s="112">
        <f>F56+F57+F58</f>
        <v>233852.56999999998</v>
      </c>
      <c r="G55" s="170">
        <f t="shared" si="4"/>
        <v>89.89102244988332</v>
      </c>
      <c r="H55" s="112">
        <f t="shared" si="0"/>
        <v>51.03834645065167</v>
      </c>
      <c r="I55" s="116" t="s">
        <v>67</v>
      </c>
      <c r="J55" s="91"/>
    </row>
    <row r="56" spans="1:9" s="7" customFormat="1" ht="16.5" customHeight="1">
      <c r="A56" s="56"/>
      <c r="B56" s="57"/>
      <c r="C56" s="52" t="s">
        <v>35</v>
      </c>
      <c r="D56" s="111">
        <v>358096.302</v>
      </c>
      <c r="E56" s="111">
        <v>235958.041</v>
      </c>
      <c r="F56" s="111">
        <v>222893.938</v>
      </c>
      <c r="G56" s="169">
        <f>F56/E56*100</f>
        <v>94.4633787665664</v>
      </c>
      <c r="H56" s="111">
        <f t="shared" si="0"/>
        <v>62.24413286457228</v>
      </c>
      <c r="I56" s="117">
        <f>G56-95</f>
        <v>-0.5366212334336069</v>
      </c>
    </row>
    <row r="57" spans="1:9" s="2" customFormat="1" ht="16.5" customHeight="1">
      <c r="A57" s="61"/>
      <c r="B57" s="62"/>
      <c r="C57" s="52" t="s">
        <v>36</v>
      </c>
      <c r="D57" s="111">
        <v>5117.5</v>
      </c>
      <c r="E57" s="111">
        <v>3427.247</v>
      </c>
      <c r="F57" s="111">
        <v>3292.131</v>
      </c>
      <c r="G57" s="169">
        <f t="shared" si="4"/>
        <v>96.05759374798491</v>
      </c>
      <c r="H57" s="111">
        <f t="shared" si="0"/>
        <v>64.33084513922813</v>
      </c>
      <c r="I57" s="117">
        <f>G57-95</f>
        <v>1.0575937479849102</v>
      </c>
    </row>
    <row r="58" spans="1:9" s="28" customFormat="1" ht="27" customHeight="1">
      <c r="A58" s="82"/>
      <c r="B58" s="83"/>
      <c r="C58" s="58" t="s">
        <v>71</v>
      </c>
      <c r="D58" s="111">
        <v>94976.14</v>
      </c>
      <c r="E58" s="111">
        <v>20765.908</v>
      </c>
      <c r="F58" s="111">
        <v>7666.501</v>
      </c>
      <c r="G58" s="169">
        <f t="shared" si="4"/>
        <v>36.9186890358948</v>
      </c>
      <c r="H58" s="111">
        <f t="shared" si="0"/>
        <v>8.07202840629236</v>
      </c>
      <c r="I58" s="117">
        <f>G58-95</f>
        <v>-58.0813109641052</v>
      </c>
    </row>
    <row r="59" spans="1:10" s="2" customFormat="1" ht="28.5" customHeight="1">
      <c r="A59" s="50" t="s">
        <v>13</v>
      </c>
      <c r="B59" s="30" t="s">
        <v>14</v>
      </c>
      <c r="C59" s="30" t="s">
        <v>44</v>
      </c>
      <c r="D59" s="112">
        <f>D60+D61+D62</f>
        <v>417553.55399999995</v>
      </c>
      <c r="E59" s="112">
        <f>E60+E61+E62</f>
        <v>227893.49200000003</v>
      </c>
      <c r="F59" s="112">
        <f>F60+F61+F62</f>
        <v>207211.856</v>
      </c>
      <c r="G59" s="170">
        <f>F59/E59*100</f>
        <v>90.9248676570369</v>
      </c>
      <c r="H59" s="112">
        <f t="shared" si="0"/>
        <v>49.625216697353274</v>
      </c>
      <c r="I59" s="116" t="s">
        <v>67</v>
      </c>
      <c r="J59" s="91"/>
    </row>
    <row r="60" spans="1:9" s="7" customFormat="1" ht="16.5" customHeight="1">
      <c r="A60" s="56"/>
      <c r="B60" s="57"/>
      <c r="C60" s="52" t="s">
        <v>35</v>
      </c>
      <c r="D60" s="111">
        <v>329508.969</v>
      </c>
      <c r="E60" s="111">
        <v>222075.863</v>
      </c>
      <c r="F60" s="111">
        <v>202346.244</v>
      </c>
      <c r="G60" s="191">
        <f>F60/E60*100</f>
        <v>91.11582018258329</v>
      </c>
      <c r="H60" s="111">
        <f t="shared" si="0"/>
        <v>61.40841768710703</v>
      </c>
      <c r="I60" s="117">
        <f>G60-95</f>
        <v>-3.884179817416708</v>
      </c>
    </row>
    <row r="61" spans="1:9" s="2" customFormat="1" ht="16.5" customHeight="1">
      <c r="A61" s="61"/>
      <c r="B61" s="62"/>
      <c r="C61" s="52" t="s">
        <v>36</v>
      </c>
      <c r="D61" s="111">
        <v>4970.6</v>
      </c>
      <c r="E61" s="111">
        <v>3285.146</v>
      </c>
      <c r="F61" s="111">
        <v>3110.02</v>
      </c>
      <c r="G61" s="169">
        <f>F61/E61*100</f>
        <v>94.66915625667778</v>
      </c>
      <c r="H61" s="111">
        <f t="shared" si="0"/>
        <v>62.5683016134873</v>
      </c>
      <c r="I61" s="117">
        <f>G61-95</f>
        <v>-0.33084374332221955</v>
      </c>
    </row>
    <row r="62" spans="1:9" s="28" customFormat="1" ht="27" customHeight="1">
      <c r="A62" s="61"/>
      <c r="B62" s="62"/>
      <c r="C62" s="58" t="s">
        <v>71</v>
      </c>
      <c r="D62" s="111">
        <v>83073.985</v>
      </c>
      <c r="E62" s="111">
        <v>2532.483</v>
      </c>
      <c r="F62" s="111">
        <v>1755.592</v>
      </c>
      <c r="G62" s="169">
        <f>F62/E62*100</f>
        <v>69.32295300698958</v>
      </c>
      <c r="H62" s="111">
        <f t="shared" si="0"/>
        <v>2.113287330564436</v>
      </c>
      <c r="I62" s="117">
        <f>G62-95</f>
        <v>-25.67704699301042</v>
      </c>
    </row>
    <row r="63" spans="1:10" s="2" customFormat="1" ht="29.25" customHeight="1">
      <c r="A63" s="50" t="s">
        <v>15</v>
      </c>
      <c r="B63" s="30" t="s">
        <v>16</v>
      </c>
      <c r="C63" s="30" t="s">
        <v>68</v>
      </c>
      <c r="D63" s="112">
        <f>D64+D65+D66</f>
        <v>519324.358</v>
      </c>
      <c r="E63" s="112">
        <f>E64+E65+E66</f>
        <v>302051.171</v>
      </c>
      <c r="F63" s="112">
        <f>F64+F65+F66</f>
        <v>301886.56200000003</v>
      </c>
      <c r="G63" s="170">
        <f aca="true" t="shared" si="5" ref="G63:G97">F63/E63*100</f>
        <v>99.94550294261235</v>
      </c>
      <c r="H63" s="112">
        <f t="shared" si="0"/>
        <v>58.130637885465795</v>
      </c>
      <c r="I63" s="116" t="s">
        <v>67</v>
      </c>
      <c r="J63" s="91"/>
    </row>
    <row r="64" spans="1:9" s="7" customFormat="1" ht="16.5" customHeight="1">
      <c r="A64" s="56"/>
      <c r="B64" s="57"/>
      <c r="C64" s="52" t="s">
        <v>35</v>
      </c>
      <c r="D64" s="111">
        <v>371170.07</v>
      </c>
      <c r="E64" s="111">
        <v>236984.647</v>
      </c>
      <c r="F64" s="111">
        <v>236942.234</v>
      </c>
      <c r="G64" s="191">
        <f t="shared" si="5"/>
        <v>99.98210306003494</v>
      </c>
      <c r="H64" s="111">
        <f t="shared" si="0"/>
        <v>63.83656796465297</v>
      </c>
      <c r="I64" s="117">
        <f>G64-95</f>
        <v>4.9821030600349445</v>
      </c>
    </row>
    <row r="65" spans="1:9" s="2" customFormat="1" ht="16.5" customHeight="1">
      <c r="A65" s="61"/>
      <c r="B65" s="62"/>
      <c r="C65" s="52" t="s">
        <v>36</v>
      </c>
      <c r="D65" s="111">
        <v>3893.2</v>
      </c>
      <c r="E65" s="111">
        <v>2550.896</v>
      </c>
      <c r="F65" s="111">
        <v>2428.7</v>
      </c>
      <c r="G65" s="169">
        <f t="shared" si="5"/>
        <v>95.20968318582959</v>
      </c>
      <c r="H65" s="111">
        <f t="shared" si="0"/>
        <v>62.38312955923148</v>
      </c>
      <c r="I65" s="117">
        <f>G65-95</f>
        <v>0.20968318582959</v>
      </c>
    </row>
    <row r="66" spans="1:9" s="2" customFormat="1" ht="27.75" customHeight="1">
      <c r="A66" s="61"/>
      <c r="B66" s="62"/>
      <c r="C66" s="58" t="s">
        <v>71</v>
      </c>
      <c r="D66" s="111">
        <v>144261.088</v>
      </c>
      <c r="E66" s="111">
        <v>62515.628</v>
      </c>
      <c r="F66" s="111">
        <v>62515.628</v>
      </c>
      <c r="G66" s="169">
        <f t="shared" si="5"/>
        <v>100</v>
      </c>
      <c r="H66" s="111">
        <f t="shared" si="0"/>
        <v>43.335059278077814</v>
      </c>
      <c r="I66" s="117">
        <f>G66-95</f>
        <v>5</v>
      </c>
    </row>
    <row r="67" spans="1:9" s="2" customFormat="1" ht="28.5" customHeight="1">
      <c r="A67" s="50" t="s">
        <v>17</v>
      </c>
      <c r="B67" s="30" t="s">
        <v>18</v>
      </c>
      <c r="C67" s="30" t="s">
        <v>43</v>
      </c>
      <c r="D67" s="112">
        <f>D68+D69+D70</f>
        <v>109966.09</v>
      </c>
      <c r="E67" s="112">
        <f>E68+E69+E70</f>
        <v>53633.805</v>
      </c>
      <c r="F67" s="112">
        <f>F68+F69+F70</f>
        <v>51452.126000000004</v>
      </c>
      <c r="G67" s="170">
        <f t="shared" si="5"/>
        <v>95.93226883679054</v>
      </c>
      <c r="H67" s="112">
        <f t="shared" si="0"/>
        <v>46.78908379846915</v>
      </c>
      <c r="I67" s="116" t="s">
        <v>67</v>
      </c>
    </row>
    <row r="68" spans="1:9" s="7" customFormat="1" ht="16.5" customHeight="1">
      <c r="A68" s="56"/>
      <c r="B68" s="57"/>
      <c r="C68" s="52" t="s">
        <v>35</v>
      </c>
      <c r="D68" s="111">
        <v>78689.802</v>
      </c>
      <c r="E68" s="111">
        <v>44559.903</v>
      </c>
      <c r="F68" s="111">
        <v>42428.133</v>
      </c>
      <c r="G68" s="169">
        <f t="shared" si="5"/>
        <v>95.21594560024066</v>
      </c>
      <c r="H68" s="111">
        <f t="shared" si="0"/>
        <v>53.918210392752044</v>
      </c>
      <c r="I68" s="117">
        <f>G68-95</f>
        <v>0.21594560024065856</v>
      </c>
    </row>
    <row r="69" spans="1:9" s="2" customFormat="1" ht="16.5" customHeight="1">
      <c r="A69" s="61"/>
      <c r="B69" s="62"/>
      <c r="C69" s="52" t="s">
        <v>36</v>
      </c>
      <c r="D69" s="111">
        <v>553.1</v>
      </c>
      <c r="E69" s="111">
        <v>326.002</v>
      </c>
      <c r="F69" s="111">
        <v>276.093</v>
      </c>
      <c r="G69" s="169">
        <f t="shared" si="5"/>
        <v>84.69058472033915</v>
      </c>
      <c r="H69" s="111">
        <f t="shared" si="0"/>
        <v>49.917374796600974</v>
      </c>
      <c r="I69" s="117">
        <f>G69-95</f>
        <v>-10.309415279660854</v>
      </c>
    </row>
    <row r="70" spans="1:9" s="2" customFormat="1" ht="27.75" customHeight="1">
      <c r="A70" s="61"/>
      <c r="B70" s="62"/>
      <c r="C70" s="58" t="s">
        <v>71</v>
      </c>
      <c r="D70" s="111">
        <v>30723.188</v>
      </c>
      <c r="E70" s="111">
        <v>8747.9</v>
      </c>
      <c r="F70" s="111">
        <v>8747.9</v>
      </c>
      <c r="G70" s="169">
        <f t="shared" si="5"/>
        <v>100</v>
      </c>
      <c r="H70" s="111">
        <f t="shared" si="0"/>
        <v>28.473282134653477</v>
      </c>
      <c r="I70" s="117">
        <f>G70-95</f>
        <v>5</v>
      </c>
    </row>
    <row r="71" spans="1:9" s="2" customFormat="1" ht="54" customHeight="1">
      <c r="A71" s="50" t="s">
        <v>86</v>
      </c>
      <c r="B71" s="30" t="s">
        <v>88</v>
      </c>
      <c r="C71" s="30" t="s">
        <v>87</v>
      </c>
      <c r="D71" s="112">
        <f>D72+D73+D74</f>
        <v>501216.11100000003</v>
      </c>
      <c r="E71" s="112">
        <f>E72+E73+E74</f>
        <v>239814.881</v>
      </c>
      <c r="F71" s="112">
        <f>F72+F73+F74</f>
        <v>218363.31900000002</v>
      </c>
      <c r="G71" s="170">
        <f t="shared" si="5"/>
        <v>91.05494958838689</v>
      </c>
      <c r="H71" s="112">
        <f t="shared" si="0"/>
        <v>43.56669991400177</v>
      </c>
      <c r="I71" s="116" t="s">
        <v>67</v>
      </c>
    </row>
    <row r="72" spans="1:9" s="2" customFormat="1" ht="16.5" customHeight="1">
      <c r="A72" s="205"/>
      <c r="B72" s="206"/>
      <c r="C72" s="58" t="s">
        <v>35</v>
      </c>
      <c r="D72" s="111">
        <v>498501.994</v>
      </c>
      <c r="E72" s="111">
        <v>239506.881</v>
      </c>
      <c r="F72" s="111">
        <v>218139.926</v>
      </c>
      <c r="G72" s="191">
        <f>F72/E72*100</f>
        <v>91.07877197064748</v>
      </c>
      <c r="H72" s="111">
        <f t="shared" si="0"/>
        <v>43.75908795261509</v>
      </c>
      <c r="I72" s="117">
        <f>G72-95</f>
        <v>-3.9212280293525197</v>
      </c>
    </row>
    <row r="73" spans="1:9" s="10" customFormat="1" ht="16.5" customHeight="1">
      <c r="A73" s="63"/>
      <c r="B73" s="62"/>
      <c r="C73" s="58" t="s">
        <v>36</v>
      </c>
      <c r="D73" s="111">
        <v>2714.117</v>
      </c>
      <c r="E73" s="111">
        <v>308</v>
      </c>
      <c r="F73" s="111">
        <v>223.393</v>
      </c>
      <c r="G73" s="169">
        <f>F73/E73*100</f>
        <v>72.53019480519481</v>
      </c>
      <c r="H73" s="111">
        <f aca="true" t="shared" si="6" ref="H73:H88">F73/D73*100</f>
        <v>8.230780029011276</v>
      </c>
      <c r="I73" s="117">
        <f>G73-95</f>
        <v>-22.46980519480519</v>
      </c>
    </row>
    <row r="74" spans="1:9" s="159" customFormat="1" ht="27.75" customHeight="1" hidden="1">
      <c r="A74" s="63"/>
      <c r="B74" s="62"/>
      <c r="C74" s="58" t="s">
        <v>71</v>
      </c>
      <c r="D74" s="185">
        <v>0</v>
      </c>
      <c r="E74" s="185">
        <v>0</v>
      </c>
      <c r="F74" s="185">
        <v>0</v>
      </c>
      <c r="G74" s="169" t="e">
        <f>F74/E74*100</f>
        <v>#DIV/0!</v>
      </c>
      <c r="H74" s="149" t="e">
        <f t="shared" si="6"/>
        <v>#DIV/0!</v>
      </c>
      <c r="I74" s="158" t="e">
        <f>G74-95</f>
        <v>#DIV/0!</v>
      </c>
    </row>
    <row r="75" spans="1:10" s="28" customFormat="1" ht="21" customHeight="1">
      <c r="A75" s="215"/>
      <c r="B75" s="216"/>
      <c r="C75" s="179" t="s">
        <v>97</v>
      </c>
      <c r="D75" s="175">
        <v>54319.269</v>
      </c>
      <c r="E75" s="175">
        <v>14067.466</v>
      </c>
      <c r="F75" s="175">
        <v>9966.759</v>
      </c>
      <c r="G75" s="178">
        <f>F75/E75*100</f>
        <v>70.84971095718305</v>
      </c>
      <c r="H75" s="175">
        <f t="shared" si="6"/>
        <v>18.348477774986257</v>
      </c>
      <c r="I75" s="177">
        <f>G75-95</f>
        <v>-24.15028904281695</v>
      </c>
      <c r="J75" s="97"/>
    </row>
    <row r="76" spans="1:9" s="2" customFormat="1" ht="41.25" customHeight="1">
      <c r="A76" s="68" t="s">
        <v>93</v>
      </c>
      <c r="B76" s="69" t="s">
        <v>94</v>
      </c>
      <c r="C76" s="30" t="s">
        <v>92</v>
      </c>
      <c r="D76" s="112">
        <f>D77+D78</f>
        <v>3427808.404</v>
      </c>
      <c r="E76" s="112">
        <f>E77+E78</f>
        <v>1128761.84</v>
      </c>
      <c r="F76" s="112">
        <f>F77+F78</f>
        <v>805272.209</v>
      </c>
      <c r="G76" s="170">
        <f t="shared" si="5"/>
        <v>71.34119709433125</v>
      </c>
      <c r="H76" s="112">
        <f t="shared" si="6"/>
        <v>23.492334287421276</v>
      </c>
      <c r="I76" s="116" t="s">
        <v>67</v>
      </c>
    </row>
    <row r="77" spans="1:9" s="2" customFormat="1" ht="16.5" customHeight="1">
      <c r="A77" s="205"/>
      <c r="B77" s="206"/>
      <c r="C77" s="58" t="s">
        <v>35</v>
      </c>
      <c r="D77" s="111">
        <v>1745130.799</v>
      </c>
      <c r="E77" s="111">
        <v>658562.618</v>
      </c>
      <c r="F77" s="111">
        <v>367015.976</v>
      </c>
      <c r="G77" s="169">
        <f>F77/E77*100</f>
        <v>55.72985255594936</v>
      </c>
      <c r="H77" s="111">
        <f t="shared" si="6"/>
        <v>21.030857756353196</v>
      </c>
      <c r="I77" s="117">
        <f>G77-95</f>
        <v>-39.27014744405064</v>
      </c>
    </row>
    <row r="78" spans="1:9" s="28" customFormat="1" ht="27" customHeight="1">
      <c r="A78" s="213"/>
      <c r="B78" s="214"/>
      <c r="C78" s="58" t="s">
        <v>71</v>
      </c>
      <c r="D78" s="111">
        <v>1682677.605</v>
      </c>
      <c r="E78" s="111">
        <v>470199.222</v>
      </c>
      <c r="F78" s="111">
        <v>438256.233</v>
      </c>
      <c r="G78" s="169">
        <f>F78/E78*100</f>
        <v>93.20649896779285</v>
      </c>
      <c r="H78" s="111">
        <f t="shared" si="6"/>
        <v>26.04516941912946</v>
      </c>
      <c r="I78" s="117">
        <f>G78-95</f>
        <v>-1.7935010322071463</v>
      </c>
    </row>
    <row r="79" spans="1:10" s="28" customFormat="1" ht="21" customHeight="1">
      <c r="A79" s="213"/>
      <c r="B79" s="214"/>
      <c r="C79" s="180" t="s">
        <v>97</v>
      </c>
      <c r="D79" s="175">
        <v>3302005.703</v>
      </c>
      <c r="E79" s="175">
        <v>1048413.067</v>
      </c>
      <c r="F79" s="175">
        <v>749091.141</v>
      </c>
      <c r="G79" s="178">
        <f t="shared" si="5"/>
        <v>71.45000044147675</v>
      </c>
      <c r="H79" s="175">
        <f t="shared" si="6"/>
        <v>22.685943283484384</v>
      </c>
      <c r="I79" s="177">
        <f>G79-95</f>
        <v>-23.549999558523254</v>
      </c>
      <c r="J79" s="97"/>
    </row>
    <row r="80" spans="1:9" s="2" customFormat="1" ht="41.25" customHeight="1">
      <c r="A80" s="50" t="s">
        <v>19</v>
      </c>
      <c r="B80" s="30" t="s">
        <v>116</v>
      </c>
      <c r="C80" s="30" t="s">
        <v>47</v>
      </c>
      <c r="D80" s="112">
        <f>D81+D82+D83</f>
        <v>8098933.8719999995</v>
      </c>
      <c r="E80" s="112">
        <f>E81+E82+E83</f>
        <v>2112080.194</v>
      </c>
      <c r="F80" s="112">
        <f>F81+F82+F83</f>
        <v>1580722.615</v>
      </c>
      <c r="G80" s="170">
        <f t="shared" si="5"/>
        <v>74.84197898784898</v>
      </c>
      <c r="H80" s="112">
        <f t="shared" si="6"/>
        <v>19.517662941599582</v>
      </c>
      <c r="I80" s="116" t="s">
        <v>67</v>
      </c>
    </row>
    <row r="81" spans="1:9" s="7" customFormat="1" ht="16.5" customHeight="1">
      <c r="A81" s="77"/>
      <c r="B81" s="51"/>
      <c r="C81" s="52" t="s">
        <v>35</v>
      </c>
      <c r="D81" s="111">
        <v>3355249.332</v>
      </c>
      <c r="E81" s="111">
        <v>1885408.54</v>
      </c>
      <c r="F81" s="111">
        <v>1413584.239</v>
      </c>
      <c r="G81" s="169">
        <f>F81/E81*100</f>
        <v>74.9749568334935</v>
      </c>
      <c r="H81" s="111">
        <f t="shared" si="6"/>
        <v>42.13052739533338</v>
      </c>
      <c r="I81" s="117">
        <f>G81-95</f>
        <v>-20.025043166506507</v>
      </c>
    </row>
    <row r="82" spans="1:9" s="7" customFormat="1" ht="16.5" customHeight="1">
      <c r="A82" s="77"/>
      <c r="B82" s="51"/>
      <c r="C82" s="52" t="s">
        <v>36</v>
      </c>
      <c r="D82" s="111">
        <v>913</v>
      </c>
      <c r="E82" s="111">
        <v>546.5</v>
      </c>
      <c r="F82" s="111">
        <v>356.035</v>
      </c>
      <c r="G82" s="169">
        <f t="shared" si="5"/>
        <v>65.14821591948765</v>
      </c>
      <c r="H82" s="111">
        <f t="shared" si="6"/>
        <v>38.99616648411829</v>
      </c>
      <c r="I82" s="117">
        <f>G82-95</f>
        <v>-29.851784080512346</v>
      </c>
    </row>
    <row r="83" spans="1:9" s="2" customFormat="1" ht="27" customHeight="1">
      <c r="A83" s="80"/>
      <c r="B83" s="53"/>
      <c r="C83" s="52" t="s">
        <v>71</v>
      </c>
      <c r="D83" s="111">
        <v>4742771.54</v>
      </c>
      <c r="E83" s="111">
        <v>226125.154</v>
      </c>
      <c r="F83" s="111">
        <v>166782.341</v>
      </c>
      <c r="G83" s="169">
        <f t="shared" si="5"/>
        <v>73.75665115080473</v>
      </c>
      <c r="H83" s="111">
        <f t="shared" si="6"/>
        <v>3.5165586112123797</v>
      </c>
      <c r="I83" s="117">
        <f>G83-95</f>
        <v>-21.24334884919527</v>
      </c>
    </row>
    <row r="84" spans="1:10" s="2" customFormat="1" ht="21" customHeight="1">
      <c r="A84" s="80"/>
      <c r="B84" s="53"/>
      <c r="C84" s="174" t="s">
        <v>97</v>
      </c>
      <c r="D84" s="175">
        <v>4871064.039</v>
      </c>
      <c r="E84" s="175">
        <v>824317.011</v>
      </c>
      <c r="F84" s="175">
        <v>613799.8</v>
      </c>
      <c r="G84" s="178">
        <f t="shared" si="5"/>
        <v>74.4616199604305</v>
      </c>
      <c r="H84" s="175">
        <f t="shared" si="6"/>
        <v>12.600938831549616</v>
      </c>
      <c r="I84" s="177">
        <f>G84-95</f>
        <v>-20.538380039569503</v>
      </c>
      <c r="J84" s="96"/>
    </row>
    <row r="85" spans="1:9" s="2" customFormat="1" ht="28.5" customHeight="1">
      <c r="A85" s="50" t="s">
        <v>20</v>
      </c>
      <c r="B85" s="30" t="s">
        <v>117</v>
      </c>
      <c r="C85" s="30" t="s">
        <v>48</v>
      </c>
      <c r="D85" s="112">
        <f>D86+D87+D88</f>
        <v>5306829.306</v>
      </c>
      <c r="E85" s="112">
        <f>E86+E87+E88</f>
        <v>2742249.992</v>
      </c>
      <c r="F85" s="112">
        <f>F86+F87+F88</f>
        <v>2239160.441</v>
      </c>
      <c r="G85" s="170">
        <f t="shared" si="5"/>
        <v>81.65413246539632</v>
      </c>
      <c r="H85" s="112">
        <f t="shared" si="6"/>
        <v>42.19394127616586</v>
      </c>
      <c r="I85" s="116" t="s">
        <v>67</v>
      </c>
    </row>
    <row r="86" spans="1:9" s="7" customFormat="1" ht="16.5" customHeight="1">
      <c r="A86" s="77"/>
      <c r="B86" s="78"/>
      <c r="C86" s="79" t="s">
        <v>35</v>
      </c>
      <c r="D86" s="111">
        <v>4940534.953</v>
      </c>
      <c r="E86" s="111">
        <v>2578658.527</v>
      </c>
      <c r="F86" s="111">
        <v>2162083.182</v>
      </c>
      <c r="G86" s="169">
        <f>F86/E86*100</f>
        <v>83.8452691336126</v>
      </c>
      <c r="H86" s="111">
        <f t="shared" si="6"/>
        <v>43.7621270281093</v>
      </c>
      <c r="I86" s="117">
        <f>G86-95</f>
        <v>-11.154730866387396</v>
      </c>
    </row>
    <row r="87" spans="1:9" s="2" customFormat="1" ht="16.5" customHeight="1">
      <c r="A87" s="80"/>
      <c r="B87" s="81"/>
      <c r="C87" s="58" t="s">
        <v>36</v>
      </c>
      <c r="D87" s="111">
        <v>270112.553</v>
      </c>
      <c r="E87" s="111">
        <v>150361.055</v>
      </c>
      <c r="F87" s="111">
        <v>71481.809</v>
      </c>
      <c r="G87" s="169">
        <f t="shared" si="5"/>
        <v>47.54010870700528</v>
      </c>
      <c r="H87" s="111">
        <f t="shared" si="6"/>
        <v>26.46371233254013</v>
      </c>
      <c r="I87" s="117">
        <f>G87-95</f>
        <v>-47.45989129299472</v>
      </c>
    </row>
    <row r="88" spans="1:9" s="2" customFormat="1" ht="27" customHeight="1">
      <c r="A88" s="82"/>
      <c r="B88" s="83"/>
      <c r="C88" s="58" t="s">
        <v>71</v>
      </c>
      <c r="D88" s="111">
        <v>96181.8</v>
      </c>
      <c r="E88" s="111">
        <v>13230.41</v>
      </c>
      <c r="F88" s="111">
        <v>5595.45</v>
      </c>
      <c r="G88" s="169">
        <f t="shared" si="5"/>
        <v>42.29234014667724</v>
      </c>
      <c r="H88" s="111">
        <f t="shared" si="6"/>
        <v>5.817576714097677</v>
      </c>
      <c r="I88" s="117">
        <f>G88-95</f>
        <v>-52.70765985332276</v>
      </c>
    </row>
    <row r="89" spans="1:9" s="2" customFormat="1" ht="28.5" customHeight="1">
      <c r="A89" s="50" t="s">
        <v>110</v>
      </c>
      <c r="B89" s="30" t="s">
        <v>112</v>
      </c>
      <c r="C89" s="132" t="s">
        <v>111</v>
      </c>
      <c r="D89" s="112">
        <f>D90</f>
        <v>106663.668</v>
      </c>
      <c r="E89" s="112">
        <f>E90</f>
        <v>56871.374</v>
      </c>
      <c r="F89" s="112">
        <f>F90</f>
        <v>55261.151</v>
      </c>
      <c r="G89" s="170">
        <f>G90</f>
        <v>97.1686581723874</v>
      </c>
      <c r="H89" s="112">
        <f>H90</f>
        <v>51.80878553698341</v>
      </c>
      <c r="I89" s="112" t="s">
        <v>67</v>
      </c>
    </row>
    <row r="90" spans="1:9" s="2" customFormat="1" ht="18" customHeight="1">
      <c r="A90" s="123"/>
      <c r="B90" s="133"/>
      <c r="C90" s="52" t="s">
        <v>35</v>
      </c>
      <c r="D90" s="111">
        <v>106663.668</v>
      </c>
      <c r="E90" s="111">
        <v>56871.374</v>
      </c>
      <c r="F90" s="111">
        <v>55261.151</v>
      </c>
      <c r="G90" s="169">
        <f t="shared" si="5"/>
        <v>97.1686581723874</v>
      </c>
      <c r="H90" s="111">
        <f aca="true" t="shared" si="7" ref="H90:H110">F90/D90*100</f>
        <v>51.80878553698341</v>
      </c>
      <c r="I90" s="117">
        <f>G90-95</f>
        <v>2.1686581723873957</v>
      </c>
    </row>
    <row r="91" spans="1:9" s="2" customFormat="1" ht="42" customHeight="1">
      <c r="A91" s="50" t="s">
        <v>21</v>
      </c>
      <c r="B91" s="30" t="s">
        <v>118</v>
      </c>
      <c r="C91" s="30" t="s">
        <v>49</v>
      </c>
      <c r="D91" s="112">
        <f>D92</f>
        <v>79514.118</v>
      </c>
      <c r="E91" s="112">
        <f>E92</f>
        <v>44037.671</v>
      </c>
      <c r="F91" s="112">
        <f>F92</f>
        <v>39803.689</v>
      </c>
      <c r="G91" s="170">
        <f t="shared" si="5"/>
        <v>90.38554513929675</v>
      </c>
      <c r="H91" s="112">
        <f t="shared" si="7"/>
        <v>50.05864367381903</v>
      </c>
      <c r="I91" s="116" t="s">
        <v>67</v>
      </c>
    </row>
    <row r="92" spans="1:9" s="7" customFormat="1" ht="18" customHeight="1">
      <c r="A92" s="56"/>
      <c r="B92" s="84"/>
      <c r="C92" s="52" t="s">
        <v>35</v>
      </c>
      <c r="D92" s="111">
        <v>79514.118</v>
      </c>
      <c r="E92" s="111">
        <v>44037.671</v>
      </c>
      <c r="F92" s="111">
        <v>39803.689</v>
      </c>
      <c r="G92" s="169">
        <f>F92/E92*100</f>
        <v>90.38554513929675</v>
      </c>
      <c r="H92" s="111">
        <f t="shared" si="7"/>
        <v>50.05864367381903</v>
      </c>
      <c r="I92" s="117">
        <f>G92-95</f>
        <v>-4.614454860703248</v>
      </c>
    </row>
    <row r="93" spans="1:9" s="28" customFormat="1" ht="27" customHeight="1" hidden="1">
      <c r="A93" s="161"/>
      <c r="B93" s="163"/>
      <c r="C93" s="52" t="s">
        <v>71</v>
      </c>
      <c r="D93" s="185">
        <v>0</v>
      </c>
      <c r="E93" s="185">
        <v>0</v>
      </c>
      <c r="F93" s="185">
        <v>0</v>
      </c>
      <c r="G93" s="169" t="e">
        <f t="shared" si="5"/>
        <v>#DIV/0!</v>
      </c>
      <c r="H93" s="104" t="e">
        <f t="shared" si="7"/>
        <v>#DIV/0!</v>
      </c>
      <c r="I93" s="105" t="e">
        <f>G93-95</f>
        <v>#DIV/0!</v>
      </c>
    </row>
    <row r="94" spans="1:9" s="2" customFormat="1" ht="41.25" customHeight="1">
      <c r="A94" s="68" t="s">
        <v>22</v>
      </c>
      <c r="B94" s="69" t="s">
        <v>95</v>
      </c>
      <c r="C94" s="30" t="s">
        <v>50</v>
      </c>
      <c r="D94" s="112">
        <f>D95+D96</f>
        <v>465745.698</v>
      </c>
      <c r="E94" s="112">
        <f>E95+E96</f>
        <v>213731.897</v>
      </c>
      <c r="F94" s="112">
        <f>F95+F96</f>
        <v>208258.588</v>
      </c>
      <c r="G94" s="170">
        <f t="shared" si="5"/>
        <v>97.43917071956741</v>
      </c>
      <c r="H94" s="112">
        <f t="shared" si="7"/>
        <v>44.7150856989773</v>
      </c>
      <c r="I94" s="116" t="s">
        <v>67</v>
      </c>
    </row>
    <row r="95" spans="1:9" s="7" customFormat="1" ht="16.5" customHeight="1">
      <c r="A95" s="56"/>
      <c r="B95" s="57"/>
      <c r="C95" s="58" t="s">
        <v>35</v>
      </c>
      <c r="D95" s="111">
        <v>272514.098</v>
      </c>
      <c r="E95" s="111">
        <v>180151.112</v>
      </c>
      <c r="F95" s="111">
        <v>179750.479</v>
      </c>
      <c r="G95" s="169">
        <f t="shared" si="5"/>
        <v>99.77761280763008</v>
      </c>
      <c r="H95" s="111">
        <f t="shared" si="7"/>
        <v>65.96006603665694</v>
      </c>
      <c r="I95" s="117">
        <f>G95-95</f>
        <v>4.777612807630078</v>
      </c>
    </row>
    <row r="96" spans="1:9" s="14" customFormat="1" ht="16.5" customHeight="1">
      <c r="A96" s="160"/>
      <c r="B96" s="164"/>
      <c r="C96" s="58" t="s">
        <v>36</v>
      </c>
      <c r="D96" s="111">
        <v>193231.6</v>
      </c>
      <c r="E96" s="111">
        <v>33580.785</v>
      </c>
      <c r="F96" s="111">
        <v>28508.109</v>
      </c>
      <c r="G96" s="169">
        <f>F96/E96*100</f>
        <v>84.89411131991108</v>
      </c>
      <c r="H96" s="111">
        <f t="shared" si="7"/>
        <v>14.753336928328492</v>
      </c>
      <c r="I96" s="117">
        <f>G96-95</f>
        <v>-10.105888680088924</v>
      </c>
    </row>
    <row r="97" spans="1:9" s="28" customFormat="1" ht="29.25" customHeight="1" hidden="1">
      <c r="A97" s="161"/>
      <c r="B97" s="163"/>
      <c r="C97" s="58" t="s">
        <v>71</v>
      </c>
      <c r="D97" s="185">
        <v>0</v>
      </c>
      <c r="E97" s="185">
        <v>0</v>
      </c>
      <c r="F97" s="185">
        <v>0</v>
      </c>
      <c r="G97" s="166" t="e">
        <f t="shared" si="5"/>
        <v>#DIV/0!</v>
      </c>
      <c r="H97" s="104" t="e">
        <f t="shared" si="7"/>
        <v>#DIV/0!</v>
      </c>
      <c r="I97" s="105" t="e">
        <f>G97-95</f>
        <v>#DIV/0!</v>
      </c>
    </row>
    <row r="98" spans="1:9" s="2" customFormat="1" ht="41.25" customHeight="1">
      <c r="A98" s="50" t="s">
        <v>23</v>
      </c>
      <c r="B98" s="30" t="s">
        <v>76</v>
      </c>
      <c r="C98" s="30" t="s">
        <v>51</v>
      </c>
      <c r="D98" s="112">
        <f>D99+D100+D101</f>
        <v>191993.30200000003</v>
      </c>
      <c r="E98" s="112">
        <f>E99+E100+E101</f>
        <v>121359.145</v>
      </c>
      <c r="F98" s="112">
        <f>F99+F100+F101</f>
        <v>115688.143</v>
      </c>
      <c r="G98" s="170">
        <f aca="true" t="shared" si="8" ref="G98:G125">F98/E98*100</f>
        <v>95.32709133703932</v>
      </c>
      <c r="H98" s="112">
        <f t="shared" si="7"/>
        <v>60.25634321347314</v>
      </c>
      <c r="I98" s="116" t="s">
        <v>67</v>
      </c>
    </row>
    <row r="99" spans="1:9" s="7" customFormat="1" ht="16.5" customHeight="1">
      <c r="A99" s="195"/>
      <c r="B99" s="196"/>
      <c r="C99" s="58" t="s">
        <v>35</v>
      </c>
      <c r="D99" s="111">
        <v>189764.002</v>
      </c>
      <c r="E99" s="111">
        <v>120607.907</v>
      </c>
      <c r="F99" s="111">
        <v>114936.931</v>
      </c>
      <c r="G99" s="169">
        <f>F99/E99*100</f>
        <v>95.29800645657501</v>
      </c>
      <c r="H99" s="111">
        <f t="shared" si="7"/>
        <v>60.5683532116908</v>
      </c>
      <c r="I99" s="117">
        <f>G99-95</f>
        <v>0.2980064565750098</v>
      </c>
    </row>
    <row r="100" spans="1:9" s="7" customFormat="1" ht="16.5" customHeight="1">
      <c r="A100" s="63"/>
      <c r="B100" s="85"/>
      <c r="C100" s="52" t="s">
        <v>36</v>
      </c>
      <c r="D100" s="111">
        <v>786.2</v>
      </c>
      <c r="E100" s="111">
        <v>0</v>
      </c>
      <c r="F100" s="111">
        <v>0</v>
      </c>
      <c r="G100" s="169"/>
      <c r="H100" s="111">
        <f t="shared" si="7"/>
        <v>0</v>
      </c>
      <c r="I100" s="117">
        <f>G100-95</f>
        <v>-95</v>
      </c>
    </row>
    <row r="101" spans="1:12" s="7" customFormat="1" ht="27" customHeight="1">
      <c r="A101" s="63"/>
      <c r="B101" s="85"/>
      <c r="C101" s="52" t="s">
        <v>71</v>
      </c>
      <c r="D101" s="111">
        <v>1443.1</v>
      </c>
      <c r="E101" s="111">
        <v>751.238</v>
      </c>
      <c r="F101" s="111">
        <v>751.212</v>
      </c>
      <c r="G101" s="169">
        <f>F101/E101*100</f>
        <v>99.99653904621437</v>
      </c>
      <c r="H101" s="111">
        <f t="shared" si="7"/>
        <v>52.05543621370661</v>
      </c>
      <c r="I101" s="117">
        <f>G101-95</f>
        <v>4.996539046214366</v>
      </c>
      <c r="L101" s="55"/>
    </row>
    <row r="102" spans="1:9" s="11" customFormat="1" ht="21" customHeight="1" hidden="1">
      <c r="A102" s="64"/>
      <c r="B102" s="65"/>
      <c r="C102" s="95" t="s">
        <v>97</v>
      </c>
      <c r="D102" s="187">
        <v>0</v>
      </c>
      <c r="E102" s="187">
        <v>0</v>
      </c>
      <c r="F102" s="187">
        <v>0</v>
      </c>
      <c r="G102" s="167" t="e">
        <f t="shared" si="8"/>
        <v>#DIV/0!</v>
      </c>
      <c r="H102" s="106" t="e">
        <f t="shared" si="7"/>
        <v>#DIV/0!</v>
      </c>
      <c r="I102" s="107" t="e">
        <f>G102-95</f>
        <v>#DIV/0!</v>
      </c>
    </row>
    <row r="103" spans="1:9" s="2" customFormat="1" ht="28.5" customHeight="1">
      <c r="A103" s="50" t="s">
        <v>24</v>
      </c>
      <c r="B103" s="30" t="s">
        <v>25</v>
      </c>
      <c r="C103" s="30" t="s">
        <v>52</v>
      </c>
      <c r="D103" s="112">
        <f>D104+D105+D106</f>
        <v>703847.778</v>
      </c>
      <c r="E103" s="112">
        <f>E104+E105+E106</f>
        <v>374906.712</v>
      </c>
      <c r="F103" s="112">
        <f>F104+F105+F106</f>
        <v>367948.335</v>
      </c>
      <c r="G103" s="170">
        <f t="shared" si="8"/>
        <v>98.14397107939749</v>
      </c>
      <c r="H103" s="112">
        <f t="shared" si="7"/>
        <v>52.27669199234156</v>
      </c>
      <c r="I103" s="116" t="s">
        <v>67</v>
      </c>
    </row>
    <row r="104" spans="1:9" s="7" customFormat="1" ht="17.25" customHeight="1">
      <c r="A104" s="230"/>
      <c r="B104" s="210"/>
      <c r="C104" s="58" t="s">
        <v>35</v>
      </c>
      <c r="D104" s="111">
        <v>703847.778</v>
      </c>
      <c r="E104" s="111">
        <v>374906.712</v>
      </c>
      <c r="F104" s="111">
        <v>367948.335</v>
      </c>
      <c r="G104" s="169">
        <f t="shared" si="8"/>
        <v>98.14397107939749</v>
      </c>
      <c r="H104" s="111">
        <f t="shared" si="7"/>
        <v>52.27669199234156</v>
      </c>
      <c r="I104" s="117">
        <f>G104-95</f>
        <v>3.143971079397488</v>
      </c>
    </row>
    <row r="105" spans="1:9" s="28" customFormat="1" ht="16.5" customHeight="1" hidden="1">
      <c r="A105" s="213"/>
      <c r="B105" s="214"/>
      <c r="C105" s="58" t="s">
        <v>36</v>
      </c>
      <c r="D105" s="185">
        <v>0</v>
      </c>
      <c r="E105" s="185">
        <v>0</v>
      </c>
      <c r="F105" s="185">
        <v>0</v>
      </c>
      <c r="G105" s="169" t="e">
        <f t="shared" si="8"/>
        <v>#DIV/0!</v>
      </c>
      <c r="H105" s="111" t="e">
        <f t="shared" si="7"/>
        <v>#DIV/0!</v>
      </c>
      <c r="I105" s="117" t="e">
        <f>G105-95</f>
        <v>#DIV/0!</v>
      </c>
    </row>
    <row r="106" spans="1:9" s="2" customFormat="1" ht="27.75" customHeight="1" hidden="1">
      <c r="A106" s="215"/>
      <c r="B106" s="216"/>
      <c r="C106" s="58" t="s">
        <v>71</v>
      </c>
      <c r="D106" s="185">
        <v>0</v>
      </c>
      <c r="E106" s="185">
        <v>0</v>
      </c>
      <c r="F106" s="185">
        <v>0</v>
      </c>
      <c r="G106" s="169" t="e">
        <f t="shared" si="8"/>
        <v>#DIV/0!</v>
      </c>
      <c r="H106" s="111" t="e">
        <f t="shared" si="7"/>
        <v>#DIV/0!</v>
      </c>
      <c r="I106" s="117" t="e">
        <f>G106-95</f>
        <v>#DIV/0!</v>
      </c>
    </row>
    <row r="107" spans="1:9" s="2" customFormat="1" ht="41.25" customHeight="1">
      <c r="A107" s="68" t="s">
        <v>26</v>
      </c>
      <c r="B107" s="69" t="s">
        <v>77</v>
      </c>
      <c r="C107" s="30" t="s">
        <v>53</v>
      </c>
      <c r="D107" s="112">
        <f>D108+D109+D110</f>
        <v>932126.193</v>
      </c>
      <c r="E107" s="112">
        <f>E108+E109+E110</f>
        <v>637125.893</v>
      </c>
      <c r="F107" s="112">
        <f>F108+F109+F110</f>
        <v>634376.1780000001</v>
      </c>
      <c r="G107" s="170">
        <f>F107/E107*100</f>
        <v>99.56841889017373</v>
      </c>
      <c r="H107" s="112">
        <f t="shared" si="7"/>
        <v>68.0568986006383</v>
      </c>
      <c r="I107" s="116" t="s">
        <v>67</v>
      </c>
    </row>
    <row r="108" spans="1:9" s="7" customFormat="1" ht="16.5" customHeight="1">
      <c r="A108" s="56"/>
      <c r="B108" s="57"/>
      <c r="C108" s="58" t="s">
        <v>35</v>
      </c>
      <c r="D108" s="111">
        <v>919415.34</v>
      </c>
      <c r="E108" s="111">
        <v>627058.491</v>
      </c>
      <c r="F108" s="111">
        <v>624312.398</v>
      </c>
      <c r="G108" s="191">
        <f>F108/E108*100</f>
        <v>99.5620674882146</v>
      </c>
      <c r="H108" s="111">
        <f t="shared" si="7"/>
        <v>67.90319574176347</v>
      </c>
      <c r="I108" s="117">
        <f>G108-95</f>
        <v>4.562067488214595</v>
      </c>
    </row>
    <row r="109" spans="1:9" s="9" customFormat="1" ht="17.25" customHeight="1" hidden="1">
      <c r="A109" s="61"/>
      <c r="B109" s="62"/>
      <c r="C109" s="58" t="s">
        <v>36</v>
      </c>
      <c r="D109" s="111">
        <v>0</v>
      </c>
      <c r="E109" s="111">
        <v>0</v>
      </c>
      <c r="F109" s="185">
        <v>0</v>
      </c>
      <c r="G109" s="169" t="e">
        <f t="shared" si="8"/>
        <v>#DIV/0!</v>
      </c>
      <c r="H109" s="111" t="e">
        <f t="shared" si="7"/>
        <v>#DIV/0!</v>
      </c>
      <c r="I109" s="117" t="e">
        <f>G109-95</f>
        <v>#DIV/0!</v>
      </c>
    </row>
    <row r="110" spans="1:9" s="2" customFormat="1" ht="27" customHeight="1">
      <c r="A110" s="222"/>
      <c r="B110" s="223"/>
      <c r="C110" s="58" t="s">
        <v>71</v>
      </c>
      <c r="D110" s="111">
        <v>12710.853</v>
      </c>
      <c r="E110" s="111">
        <v>10067.402</v>
      </c>
      <c r="F110" s="111">
        <v>10063.78</v>
      </c>
      <c r="G110" s="191">
        <f t="shared" si="8"/>
        <v>99.96402249557534</v>
      </c>
      <c r="H110" s="111">
        <f t="shared" si="7"/>
        <v>79.17470212266636</v>
      </c>
      <c r="I110" s="117">
        <f>G110-95</f>
        <v>4.964022495575335</v>
      </c>
    </row>
    <row r="111" spans="1:12" s="2" customFormat="1" ht="21" customHeight="1" hidden="1">
      <c r="A111" s="224"/>
      <c r="B111" s="225"/>
      <c r="C111" s="136" t="s">
        <v>97</v>
      </c>
      <c r="D111" s="188">
        <v>0</v>
      </c>
      <c r="E111" s="188">
        <v>0</v>
      </c>
      <c r="F111" s="188">
        <v>0</v>
      </c>
      <c r="G111" s="168"/>
      <c r="H111" s="134"/>
      <c r="I111" s="135">
        <f>G111-95</f>
        <v>-95</v>
      </c>
      <c r="J111" s="96"/>
      <c r="K111" s="96"/>
      <c r="L111" s="96"/>
    </row>
    <row r="112" spans="1:9" s="2" customFormat="1" ht="28.5" customHeight="1">
      <c r="A112" s="50" t="s">
        <v>27</v>
      </c>
      <c r="B112" s="30" t="s">
        <v>28</v>
      </c>
      <c r="C112" s="30" t="s">
        <v>54</v>
      </c>
      <c r="D112" s="112">
        <f>D113</f>
        <v>43686.1</v>
      </c>
      <c r="E112" s="112">
        <f>E113</f>
        <v>25123.572</v>
      </c>
      <c r="F112" s="112">
        <f>F113</f>
        <v>23617.696</v>
      </c>
      <c r="G112" s="170">
        <f t="shared" si="8"/>
        <v>94.00612301467322</v>
      </c>
      <c r="H112" s="112">
        <f aca="true" t="shared" si="9" ref="H112:H128">F112/D112*100</f>
        <v>54.062266945321284</v>
      </c>
      <c r="I112" s="116" t="s">
        <v>67</v>
      </c>
    </row>
    <row r="113" spans="1:9" s="7" customFormat="1" ht="18" customHeight="1">
      <c r="A113" s="123"/>
      <c r="B113" s="124"/>
      <c r="C113" s="58" t="s">
        <v>35</v>
      </c>
      <c r="D113" s="111">
        <v>43686.1</v>
      </c>
      <c r="E113" s="111">
        <v>25123.572</v>
      </c>
      <c r="F113" s="111">
        <v>23617.696</v>
      </c>
      <c r="G113" s="169">
        <f>F113/E113*100</f>
        <v>94.00612301467322</v>
      </c>
      <c r="H113" s="111">
        <f t="shared" si="9"/>
        <v>54.062266945321284</v>
      </c>
      <c r="I113" s="117">
        <f>G113-95</f>
        <v>-0.9938769853267786</v>
      </c>
    </row>
    <row r="114" spans="1:9" s="11" customFormat="1" ht="28.5" customHeight="1" hidden="1">
      <c r="A114" s="165"/>
      <c r="B114" s="163"/>
      <c r="C114" s="58" t="s">
        <v>71</v>
      </c>
      <c r="D114" s="185">
        <v>0</v>
      </c>
      <c r="E114" s="185">
        <v>0</v>
      </c>
      <c r="F114" s="185">
        <v>0</v>
      </c>
      <c r="G114" s="169" t="e">
        <f t="shared" si="8"/>
        <v>#DIV/0!</v>
      </c>
      <c r="H114" s="111" t="e">
        <f t="shared" si="9"/>
        <v>#DIV/0!</v>
      </c>
      <c r="I114" s="117" t="e">
        <f>G114-95</f>
        <v>#DIV/0!</v>
      </c>
    </row>
    <row r="115" spans="1:9" s="2" customFormat="1" ht="29.25" customHeight="1">
      <c r="A115" s="50" t="s">
        <v>29</v>
      </c>
      <c r="B115" s="30" t="s">
        <v>30</v>
      </c>
      <c r="C115" s="30" t="s">
        <v>55</v>
      </c>
      <c r="D115" s="112">
        <f>D116</f>
        <v>10155.3</v>
      </c>
      <c r="E115" s="112">
        <f>E116</f>
        <v>6789.62</v>
      </c>
      <c r="F115" s="112">
        <f>F116</f>
        <v>5735.61</v>
      </c>
      <c r="G115" s="170">
        <f t="shared" si="8"/>
        <v>84.47615625027616</v>
      </c>
      <c r="H115" s="112">
        <f t="shared" si="9"/>
        <v>56.47898141856962</v>
      </c>
      <c r="I115" s="116" t="s">
        <v>67</v>
      </c>
    </row>
    <row r="116" spans="1:9" s="7" customFormat="1" ht="18" customHeight="1">
      <c r="A116" s="56"/>
      <c r="B116" s="57"/>
      <c r="C116" s="52" t="s">
        <v>35</v>
      </c>
      <c r="D116" s="111">
        <v>10155.3</v>
      </c>
      <c r="E116" s="111">
        <v>6789.62</v>
      </c>
      <c r="F116" s="111">
        <v>5735.61</v>
      </c>
      <c r="G116" s="169">
        <f>F116/E116*100</f>
        <v>84.47615625027616</v>
      </c>
      <c r="H116" s="111">
        <f t="shared" si="9"/>
        <v>56.47898141856962</v>
      </c>
      <c r="I116" s="117">
        <f>G116-95</f>
        <v>-10.523843749723838</v>
      </c>
    </row>
    <row r="117" spans="1:9" s="2" customFormat="1" ht="25.5" customHeight="1">
      <c r="A117" s="50" t="s">
        <v>31</v>
      </c>
      <c r="B117" s="30" t="s">
        <v>32</v>
      </c>
      <c r="C117" s="30" t="s">
        <v>83</v>
      </c>
      <c r="D117" s="112">
        <f>D118+D119</f>
        <v>197767.919</v>
      </c>
      <c r="E117" s="112">
        <f>E118+E119</f>
        <v>119550.61</v>
      </c>
      <c r="F117" s="112">
        <f>F118+F119</f>
        <v>97857.158</v>
      </c>
      <c r="G117" s="170">
        <f t="shared" si="8"/>
        <v>81.85416870729476</v>
      </c>
      <c r="H117" s="112">
        <f t="shared" si="9"/>
        <v>49.48080482153428</v>
      </c>
      <c r="I117" s="116" t="s">
        <v>67</v>
      </c>
    </row>
    <row r="118" spans="1:9" s="7" customFormat="1" ht="18" customHeight="1">
      <c r="A118" s="63"/>
      <c r="B118" s="75"/>
      <c r="C118" s="52" t="s">
        <v>35</v>
      </c>
      <c r="D118" s="111">
        <v>197767.919</v>
      </c>
      <c r="E118" s="111">
        <v>119550.61</v>
      </c>
      <c r="F118" s="111">
        <v>97857.158</v>
      </c>
      <c r="G118" s="169">
        <f t="shared" si="8"/>
        <v>81.85416870729476</v>
      </c>
      <c r="H118" s="111">
        <f t="shared" si="9"/>
        <v>49.48080482153428</v>
      </c>
      <c r="I118" s="117">
        <f>G118-95</f>
        <v>-13.145831292705239</v>
      </c>
    </row>
    <row r="119" spans="1:9" s="143" customFormat="1" ht="27" customHeight="1" hidden="1">
      <c r="A119" s="64"/>
      <c r="B119" s="164"/>
      <c r="C119" s="52" t="s">
        <v>71</v>
      </c>
      <c r="D119" s="185">
        <v>0</v>
      </c>
      <c r="E119" s="185">
        <v>0</v>
      </c>
      <c r="F119" s="185">
        <v>0</v>
      </c>
      <c r="G119" s="166" t="e">
        <f t="shared" si="8"/>
        <v>#DIV/0!</v>
      </c>
      <c r="H119" s="138" t="e">
        <f t="shared" si="9"/>
        <v>#DIV/0!</v>
      </c>
      <c r="I119" s="141" t="e">
        <f>G119-95</f>
        <v>#DIV/0!</v>
      </c>
    </row>
    <row r="120" spans="1:9" s="3" customFormat="1" ht="42" customHeight="1">
      <c r="A120" s="50" t="s">
        <v>33</v>
      </c>
      <c r="B120" s="30" t="s">
        <v>78</v>
      </c>
      <c r="C120" s="30" t="s">
        <v>57</v>
      </c>
      <c r="D120" s="112">
        <f>D121+D122+D123</f>
        <v>2798759.5319999997</v>
      </c>
      <c r="E120" s="112">
        <f>E121+E122+E123</f>
        <v>1776333.105</v>
      </c>
      <c r="F120" s="112">
        <f>F121+F122+F123</f>
        <v>1513120.7710000002</v>
      </c>
      <c r="G120" s="170">
        <f t="shared" si="8"/>
        <v>85.18226489957806</v>
      </c>
      <c r="H120" s="112">
        <f t="shared" si="9"/>
        <v>54.063979191478474</v>
      </c>
      <c r="I120" s="116" t="s">
        <v>67</v>
      </c>
    </row>
    <row r="121" spans="1:9" s="7" customFormat="1" ht="17.25" customHeight="1">
      <c r="A121" s="86"/>
      <c r="B121" s="87"/>
      <c r="C121" s="58" t="s">
        <v>35</v>
      </c>
      <c r="D121" s="111">
        <v>817040.008</v>
      </c>
      <c r="E121" s="111">
        <v>560002.904</v>
      </c>
      <c r="F121" s="111">
        <v>480227.465</v>
      </c>
      <c r="G121" s="169">
        <f t="shared" si="8"/>
        <v>85.75445976615865</v>
      </c>
      <c r="H121" s="111">
        <f t="shared" si="9"/>
        <v>58.776493231406114</v>
      </c>
      <c r="I121" s="117">
        <f>G121-95</f>
        <v>-9.245540233841353</v>
      </c>
    </row>
    <row r="122" spans="1:9" s="2" customFormat="1" ht="17.25" customHeight="1">
      <c r="A122" s="80"/>
      <c r="B122" s="81"/>
      <c r="C122" s="58" t="s">
        <v>36</v>
      </c>
      <c r="D122" s="111">
        <v>303983.894</v>
      </c>
      <c r="E122" s="111">
        <v>125027.517</v>
      </c>
      <c r="F122" s="111">
        <v>115136.098</v>
      </c>
      <c r="G122" s="169">
        <f t="shared" si="8"/>
        <v>92.08860638254536</v>
      </c>
      <c r="H122" s="111">
        <f t="shared" si="9"/>
        <v>37.87572311314625</v>
      </c>
      <c r="I122" s="117">
        <f>G122-95</f>
        <v>-2.9113936174546353</v>
      </c>
    </row>
    <row r="123" spans="1:9" s="2" customFormat="1" ht="27" customHeight="1">
      <c r="A123" s="80"/>
      <c r="B123" s="81"/>
      <c r="C123" s="58" t="s">
        <v>71</v>
      </c>
      <c r="D123" s="111">
        <v>1677735.63</v>
      </c>
      <c r="E123" s="111">
        <v>1091302.684</v>
      </c>
      <c r="F123" s="111">
        <v>917757.208</v>
      </c>
      <c r="G123" s="169">
        <f>F123/E123*100</f>
        <v>84.09740225654939</v>
      </c>
      <c r="H123" s="111">
        <f t="shared" si="9"/>
        <v>54.70213492455901</v>
      </c>
      <c r="I123" s="117">
        <f>G123-95</f>
        <v>-10.902597743450613</v>
      </c>
    </row>
    <row r="124" spans="1:10" s="2" customFormat="1" ht="21" customHeight="1">
      <c r="A124" s="88"/>
      <c r="B124" s="89"/>
      <c r="C124" s="179" t="s">
        <v>97</v>
      </c>
      <c r="D124" s="175">
        <v>1933343.296</v>
      </c>
      <c r="E124" s="175">
        <v>1238522.334</v>
      </c>
      <c r="F124" s="175">
        <v>1144425.068</v>
      </c>
      <c r="G124" s="178">
        <f>F124/E124*100</f>
        <v>92.40245707188029</v>
      </c>
      <c r="H124" s="175">
        <f t="shared" si="9"/>
        <v>59.194095035670266</v>
      </c>
      <c r="I124" s="177">
        <f>G124-95</f>
        <v>-2.597542928119708</v>
      </c>
      <c r="J124" s="96"/>
    </row>
    <row r="125" spans="1:9" s="2" customFormat="1" ht="41.25" customHeight="1">
      <c r="A125" s="68" t="s">
        <v>34</v>
      </c>
      <c r="B125" s="69" t="s">
        <v>79</v>
      </c>
      <c r="C125" s="30" t="s">
        <v>56</v>
      </c>
      <c r="D125" s="112">
        <f>D126+D127</f>
        <v>924833.6780000001</v>
      </c>
      <c r="E125" s="112">
        <f>E126+E127</f>
        <v>197125.695</v>
      </c>
      <c r="F125" s="112">
        <f>F126+F127</f>
        <v>119591.968</v>
      </c>
      <c r="G125" s="170">
        <f t="shared" si="8"/>
        <v>60.66787386596151</v>
      </c>
      <c r="H125" s="112">
        <f t="shared" si="9"/>
        <v>12.931186530601233</v>
      </c>
      <c r="I125" s="116" t="s">
        <v>67</v>
      </c>
    </row>
    <row r="126" spans="1:9" s="7" customFormat="1" ht="18" customHeight="1">
      <c r="A126" s="195"/>
      <c r="B126" s="199"/>
      <c r="C126" s="58" t="s">
        <v>35</v>
      </c>
      <c r="D126" s="111">
        <v>214233.678</v>
      </c>
      <c r="E126" s="111">
        <v>132844.54</v>
      </c>
      <c r="F126" s="111">
        <v>55310.813</v>
      </c>
      <c r="G126" s="169">
        <f>F126/E126*100</f>
        <v>41.635744306841666</v>
      </c>
      <c r="H126" s="111">
        <f t="shared" si="9"/>
        <v>25.81798226887558</v>
      </c>
      <c r="I126" s="117">
        <f>G126-95</f>
        <v>-53.364255693158334</v>
      </c>
    </row>
    <row r="127" spans="1:9" s="7" customFormat="1" ht="27.75" customHeight="1">
      <c r="A127" s="63"/>
      <c r="B127" s="139"/>
      <c r="C127" s="58" t="s">
        <v>71</v>
      </c>
      <c r="D127" s="111">
        <v>710600</v>
      </c>
      <c r="E127" s="111">
        <v>64281.155</v>
      </c>
      <c r="F127" s="111">
        <v>64281.155</v>
      </c>
      <c r="G127" s="169">
        <f>F127/E127*100</f>
        <v>100</v>
      </c>
      <c r="H127" s="111">
        <f t="shared" si="9"/>
        <v>9.04603926259499</v>
      </c>
      <c r="I127" s="121">
        <f>G127-95</f>
        <v>5</v>
      </c>
    </row>
    <row r="128" spans="1:9" s="7" customFormat="1" ht="21" customHeight="1">
      <c r="A128" s="101"/>
      <c r="B128" s="102"/>
      <c r="C128" s="179" t="s">
        <v>97</v>
      </c>
      <c r="D128" s="175">
        <v>822051.32</v>
      </c>
      <c r="E128" s="175">
        <v>134914.555</v>
      </c>
      <c r="F128" s="175">
        <v>69009.289</v>
      </c>
      <c r="G128" s="178">
        <f>F128/E128*100</f>
        <v>51.150366244768776</v>
      </c>
      <c r="H128" s="175">
        <f t="shared" si="9"/>
        <v>8.394766521389444</v>
      </c>
      <c r="I128" s="177">
        <f>G128-95</f>
        <v>-43.849633755231224</v>
      </c>
    </row>
    <row r="129" spans="1:9" s="103" customFormat="1" ht="18" customHeight="1" hidden="1">
      <c r="A129" s="208" t="s">
        <v>72</v>
      </c>
      <c r="B129" s="209"/>
      <c r="C129" s="210"/>
      <c r="D129" s="189">
        <v>0</v>
      </c>
      <c r="E129" s="189" t="s">
        <v>67</v>
      </c>
      <c r="F129" s="189" t="s">
        <v>67</v>
      </c>
      <c r="G129" s="166"/>
      <c r="H129" s="111"/>
      <c r="I129" s="121">
        <f>G129-95</f>
        <v>-95</v>
      </c>
    </row>
    <row r="130" spans="1:9" s="103" customFormat="1" ht="27.75" customHeight="1" hidden="1">
      <c r="A130" s="208" t="s">
        <v>109</v>
      </c>
      <c r="B130" s="209"/>
      <c r="C130" s="210"/>
      <c r="D130" s="189">
        <v>349.35</v>
      </c>
      <c r="E130" s="189">
        <v>0</v>
      </c>
      <c r="F130" s="189">
        <v>0</v>
      </c>
      <c r="G130" s="166"/>
      <c r="H130" s="122">
        <f>F130/D130*100</f>
        <v>0</v>
      </c>
      <c r="I130" s="125">
        <f>G130-95</f>
        <v>-95</v>
      </c>
    </row>
    <row r="131" spans="1:11" s="1" customFormat="1" ht="26.25" customHeight="1">
      <c r="A131" s="200" t="s">
        <v>65</v>
      </c>
      <c r="B131" s="201"/>
      <c r="C131" s="202"/>
      <c r="D131" s="112">
        <f>D133+D134+D135</f>
        <v>45056728.556</v>
      </c>
      <c r="E131" s="112">
        <f>E133+E134+E135</f>
        <v>22341710.887999993</v>
      </c>
      <c r="F131" s="112">
        <f>F133+F134+F135</f>
        <v>20239691.849</v>
      </c>
      <c r="G131" s="170">
        <f>F131/E131*100</f>
        <v>90.5915037145655</v>
      </c>
      <c r="H131" s="112">
        <f>F131/D131*100</f>
        <v>44.92046470671864</v>
      </c>
      <c r="I131" s="118">
        <f aca="true" t="shared" si="10" ref="I131:I141">G131-95</f>
        <v>-4.408496285434495</v>
      </c>
      <c r="J131" s="91"/>
      <c r="K131" s="91"/>
    </row>
    <row r="132" spans="1:9" s="1" customFormat="1" ht="15.75" customHeight="1">
      <c r="A132" s="207"/>
      <c r="B132" s="207"/>
      <c r="C132" s="30" t="s">
        <v>63</v>
      </c>
      <c r="D132" s="115"/>
      <c r="E132" s="115"/>
      <c r="F132" s="189"/>
      <c r="G132" s="172"/>
      <c r="H132" s="115"/>
      <c r="I132" s="117"/>
    </row>
    <row r="133" spans="1:9" s="1" customFormat="1" ht="20.25" customHeight="1">
      <c r="A133" s="207"/>
      <c r="B133" s="207"/>
      <c r="C133" s="30" t="s">
        <v>35</v>
      </c>
      <c r="D133" s="115">
        <f>D7+D11+D22+D27+D32+D35+D40+D44+D48+D52+D56+D60+D64+D68+D72+D77+D81+D90+D86+D92+D95+D99+D104+D108+D113+D116+D118+D121+D126</f>
        <v>23959624.253000006</v>
      </c>
      <c r="E133" s="115">
        <f>E7+E11+E22+E27+E32+E35+E40+E44+E48+E52+E56+E60+E64+E68+E72+E77+E81+E86+E90+E92+E95+E99+E104+E108+E113+E116+E118+E121+E126</f>
        <v>13812746.006999996</v>
      </c>
      <c r="F133" s="115">
        <f>F7+F11+F22+F27+F32+F35+F40+F44+F48+F52+F56+F60+F64+F68+F72+F77+F81+F86+F90+F92+F95+F99+F104+F108+F113+F116+F118+F121+F126</f>
        <v>12210066.784</v>
      </c>
      <c r="G133" s="172">
        <f>F133/E133*100</f>
        <v>88.39709915618667</v>
      </c>
      <c r="H133" s="115">
        <f>F133/D133*100</f>
        <v>50.961011137189125</v>
      </c>
      <c r="I133" s="119">
        <f t="shared" si="10"/>
        <v>-6.60290084381333</v>
      </c>
    </row>
    <row r="134" spans="1:9" s="1" customFormat="1" ht="20.25" customHeight="1">
      <c r="A134" s="207"/>
      <c r="B134" s="207"/>
      <c r="C134" s="30" t="s">
        <v>36</v>
      </c>
      <c r="D134" s="115">
        <f>D25+D28+D36+D41+D45+D49+D53+D57+D61+D65+D69+D73+D82+D87+D96+D100+D122</f>
        <v>9751288.383999998</v>
      </c>
      <c r="E134" s="115">
        <f>E25+E28+E36+E41+E45+E49+E53+E57+E61+E65+E69+E73+E82+E87+E96+E100+E122</f>
        <v>5886653.501</v>
      </c>
      <c r="F134" s="115">
        <f>F25+F28+F36+F41+F45+F49+F53+F57+F61+F65+F69+F73+F82+F87+F96+F100+F122</f>
        <v>5752373.141000001</v>
      </c>
      <c r="G134" s="172">
        <f>F134/E134*100</f>
        <v>97.71890158003714</v>
      </c>
      <c r="H134" s="115">
        <f>F134/D134*100</f>
        <v>58.99090370907856</v>
      </c>
      <c r="I134" s="131">
        <f t="shared" si="10"/>
        <v>2.7189015800371408</v>
      </c>
    </row>
    <row r="135" spans="1:9" s="1" customFormat="1" ht="30" customHeight="1">
      <c r="A135" s="207"/>
      <c r="B135" s="207"/>
      <c r="C135" s="31" t="s">
        <v>71</v>
      </c>
      <c r="D135" s="115">
        <f>D8+D29+D33+D37+D42+D46+D50+D54+D58+D62+D66+D70+D74+D78+D83+D88+D101+D110+D119+D123+D127+D129</f>
        <v>11345815.919</v>
      </c>
      <c r="E135" s="115">
        <f>E8+E29+E33+E37+E42+E46+E50+E54+E58+E62+E66+E70+E74+E78+E83+E88+E101+E110+E119+E123+E127</f>
        <v>2642311.38</v>
      </c>
      <c r="F135" s="115">
        <f>F8+F29+F33+F37+F42+F46+F50+F54+F58+F62+F66+F70+F74+F78+F83+F88+F101+F110+F119+F123+F127</f>
        <v>2277251.9239999996</v>
      </c>
      <c r="G135" s="172">
        <f>F135/E135*100</f>
        <v>86.18408644934193</v>
      </c>
      <c r="H135" s="115">
        <f>F135/D135*100</f>
        <v>20.07129271493339</v>
      </c>
      <c r="I135" s="131">
        <f t="shared" si="10"/>
        <v>-8.815913550658067</v>
      </c>
    </row>
    <row r="136" spans="1:9" s="1" customFormat="1" ht="26.25" customHeight="1">
      <c r="A136" s="221" t="s">
        <v>64</v>
      </c>
      <c r="B136" s="221"/>
      <c r="C136" s="221"/>
      <c r="D136" s="114">
        <f>D138+D139+D140</f>
        <v>45104916.412</v>
      </c>
      <c r="E136" s="114">
        <f>E138+E139+E140</f>
        <v>22344666.376999993</v>
      </c>
      <c r="F136" s="114">
        <f>F138+F139+F140</f>
        <v>20241647.338</v>
      </c>
      <c r="G136" s="173">
        <f>F136/E136*100</f>
        <v>90.58827281858774</v>
      </c>
      <c r="H136" s="114">
        <f>F136/D136*100</f>
        <v>44.876809332950636</v>
      </c>
      <c r="I136" s="120">
        <f t="shared" si="10"/>
        <v>-4.41172718141226</v>
      </c>
    </row>
    <row r="137" spans="1:9" s="1" customFormat="1" ht="15.75" customHeight="1">
      <c r="A137" s="226"/>
      <c r="B137" s="226"/>
      <c r="C137" s="49" t="s">
        <v>63</v>
      </c>
      <c r="D137" s="192"/>
      <c r="E137" s="192"/>
      <c r="F137" s="190"/>
      <c r="G137" s="173"/>
      <c r="H137" s="127"/>
      <c r="I137" s="128"/>
    </row>
    <row r="138" spans="1:9" s="1" customFormat="1" ht="30.75" customHeight="1">
      <c r="A138" s="226"/>
      <c r="B138" s="226"/>
      <c r="C138" s="32" t="s">
        <v>70</v>
      </c>
      <c r="D138" s="114">
        <f>D133+D17</f>
        <v>24007812.109000005</v>
      </c>
      <c r="E138" s="114">
        <f>E133+E17</f>
        <v>13815701.495999996</v>
      </c>
      <c r="F138" s="114">
        <f>F133+F17</f>
        <v>12212022.273</v>
      </c>
      <c r="G138" s="173">
        <f>F138/E138*100</f>
        <v>88.39234313607382</v>
      </c>
      <c r="H138" s="114">
        <f>F138/D138*100</f>
        <v>50.86686874070453</v>
      </c>
      <c r="I138" s="120">
        <f t="shared" si="10"/>
        <v>-6.607656863926181</v>
      </c>
    </row>
    <row r="139" spans="1:9" s="1" customFormat="1" ht="20.25" customHeight="1">
      <c r="A139" s="226"/>
      <c r="B139" s="226"/>
      <c r="C139" s="32" t="s">
        <v>36</v>
      </c>
      <c r="D139" s="114">
        <f aca="true" t="shared" si="11" ref="D139:F140">D134</f>
        <v>9751288.383999998</v>
      </c>
      <c r="E139" s="114">
        <f t="shared" si="11"/>
        <v>5886653.501</v>
      </c>
      <c r="F139" s="114">
        <f t="shared" si="11"/>
        <v>5752373.141000001</v>
      </c>
      <c r="G139" s="173">
        <f>F139/E139*100</f>
        <v>97.71890158003714</v>
      </c>
      <c r="H139" s="114">
        <f>F139/D139*100</f>
        <v>58.99090370907856</v>
      </c>
      <c r="I139" s="120">
        <f t="shared" si="10"/>
        <v>2.7189015800371408</v>
      </c>
    </row>
    <row r="140" spans="1:9" s="1" customFormat="1" ht="31.5" customHeight="1">
      <c r="A140" s="226"/>
      <c r="B140" s="226"/>
      <c r="C140" s="33" t="s">
        <v>71</v>
      </c>
      <c r="D140" s="114">
        <f t="shared" si="11"/>
        <v>11345815.919</v>
      </c>
      <c r="E140" s="114">
        <f t="shared" si="11"/>
        <v>2642311.38</v>
      </c>
      <c r="F140" s="114">
        <f t="shared" si="11"/>
        <v>2277251.9239999996</v>
      </c>
      <c r="G140" s="173">
        <f>F140/E140*100</f>
        <v>86.18408644934193</v>
      </c>
      <c r="H140" s="114">
        <f>F140/D140*100</f>
        <v>20.07129271493339</v>
      </c>
      <c r="I140" s="120">
        <f t="shared" si="10"/>
        <v>-8.815913550658067</v>
      </c>
    </row>
    <row r="141" spans="1:9" s="2" customFormat="1" ht="21.75" customHeight="1">
      <c r="A141" s="226"/>
      <c r="B141" s="226"/>
      <c r="C141" s="181" t="s">
        <v>97</v>
      </c>
      <c r="D141" s="182">
        <f>D9+D30+D38+D75+D79+D84+D102+D111+D124+D128</f>
        <v>11073958.382000001</v>
      </c>
      <c r="E141" s="182">
        <f>E9+E30+E38+E75+E79+E84+E102+E111+E124+E128</f>
        <v>3261494.9960000007</v>
      </c>
      <c r="F141" s="182">
        <f>F9+F30+F38+F75+F79+F84+F102+F111+F124+F128</f>
        <v>2587335.831</v>
      </c>
      <c r="G141" s="183">
        <f>F141/E141*100</f>
        <v>79.3297501352352</v>
      </c>
      <c r="H141" s="182">
        <f>F141/D141*100</f>
        <v>23.36414624065723</v>
      </c>
      <c r="I141" s="184">
        <f t="shared" si="10"/>
        <v>-15.670249864764799</v>
      </c>
    </row>
    <row r="142" spans="1:8" ht="12" customHeight="1">
      <c r="A142" s="47"/>
      <c r="B142" s="48" t="s">
        <v>100</v>
      </c>
      <c r="C142" s="48"/>
      <c r="D142" s="150"/>
      <c r="E142" s="19"/>
      <c r="F142" s="26"/>
      <c r="G142" s="19"/>
      <c r="H142" s="19"/>
    </row>
    <row r="143" spans="1:9" s="13" customFormat="1" ht="27.75" customHeight="1" hidden="1">
      <c r="A143" s="203" t="s">
        <v>89</v>
      </c>
      <c r="B143" s="204"/>
      <c r="C143" s="204"/>
      <c r="D143" s="204"/>
      <c r="E143" s="204"/>
      <c r="F143" s="204"/>
      <c r="G143" s="204"/>
      <c r="H143" s="204"/>
      <c r="I143" s="3"/>
    </row>
    <row r="144" spans="1:8" s="6" customFormat="1" ht="17.25" customHeight="1">
      <c r="A144" s="197" t="s">
        <v>124</v>
      </c>
      <c r="B144" s="198"/>
      <c r="C144" s="198"/>
      <c r="D144" s="198"/>
      <c r="E144" s="198"/>
      <c r="F144" s="198"/>
      <c r="G144" s="198"/>
      <c r="H144" s="198"/>
    </row>
    <row r="145" spans="1:9" s="4" customFormat="1" ht="12.75">
      <c r="A145" s="21"/>
      <c r="B145" s="22"/>
      <c r="C145" s="22"/>
      <c r="D145" s="151"/>
      <c r="E145" s="20"/>
      <c r="F145" s="27"/>
      <c r="G145" s="20"/>
      <c r="H145" s="20"/>
      <c r="I145" s="100"/>
    </row>
    <row r="146" spans="1:9" s="4" customFormat="1" ht="12.75" hidden="1">
      <c r="A146" s="21"/>
      <c r="B146" s="22"/>
      <c r="C146" s="22"/>
      <c r="D146" s="151"/>
      <c r="E146" s="20"/>
      <c r="F146" s="27"/>
      <c r="G146" s="20"/>
      <c r="H146" s="20"/>
      <c r="I146" s="100"/>
    </row>
    <row r="147" spans="1:9" s="4" customFormat="1" ht="12.75" hidden="1">
      <c r="A147" s="42"/>
      <c r="B147" s="43"/>
      <c r="C147" s="43"/>
      <c r="D147" s="152"/>
      <c r="E147" s="46"/>
      <c r="F147" s="45"/>
      <c r="G147" s="46"/>
      <c r="H147" s="46"/>
      <c r="I147" s="100"/>
    </row>
    <row r="148" spans="1:9" s="4" customFormat="1" ht="32.25" customHeight="1" hidden="1">
      <c r="A148" s="18" t="s">
        <v>0</v>
      </c>
      <c r="B148" s="18" t="s">
        <v>62</v>
      </c>
      <c r="C148" s="18" t="s">
        <v>69</v>
      </c>
      <c r="D148" s="153"/>
      <c r="E148" s="44"/>
      <c r="F148" s="45"/>
      <c r="G148" s="46"/>
      <c r="H148" s="46"/>
      <c r="I148" s="100"/>
    </row>
    <row r="149" spans="1:9" s="4" customFormat="1" ht="15.75" hidden="1">
      <c r="A149" s="218" t="s">
        <v>64</v>
      </c>
      <c r="B149" s="219"/>
      <c r="C149" s="220"/>
      <c r="D149" s="154">
        <f>D151+D152+D153</f>
        <v>24525968.417999998</v>
      </c>
      <c r="E149" s="34">
        <f>E151+E152+E153</f>
        <v>21619356.084</v>
      </c>
      <c r="F149" s="108">
        <f>F151+F152+F153</f>
        <v>20841969.650000002</v>
      </c>
      <c r="G149" s="35">
        <f>F149/E149*100</f>
        <v>96.40421097196635</v>
      </c>
      <c r="H149" s="35">
        <f>F149/D149*100</f>
        <v>84.97919142187165</v>
      </c>
      <c r="I149" s="100"/>
    </row>
    <row r="150" spans="1:9" s="4" customFormat="1" ht="13.5" hidden="1">
      <c r="A150" s="194"/>
      <c r="B150" s="194"/>
      <c r="C150" s="36" t="s">
        <v>63</v>
      </c>
      <c r="D150" s="155"/>
      <c r="E150" s="37"/>
      <c r="F150" s="109"/>
      <c r="G150" s="38"/>
      <c r="H150" s="38"/>
      <c r="I150" s="100"/>
    </row>
    <row r="151" spans="1:9" s="4" customFormat="1" ht="27" hidden="1">
      <c r="A151" s="194"/>
      <c r="B151" s="194"/>
      <c r="C151" s="39" t="s">
        <v>70</v>
      </c>
      <c r="D151" s="156">
        <v>14805057.912999997</v>
      </c>
      <c r="E151" s="40">
        <v>13268979.204</v>
      </c>
      <c r="F151" s="110">
        <v>12716245.471</v>
      </c>
      <c r="G151" s="35">
        <v>95.83439144411821</v>
      </c>
      <c r="H151" s="35">
        <v>85.89122410547374</v>
      </c>
      <c r="I151" s="100"/>
    </row>
    <row r="152" spans="1:9" s="4" customFormat="1" ht="13.5" hidden="1">
      <c r="A152" s="194"/>
      <c r="B152" s="194"/>
      <c r="C152" s="39" t="s">
        <v>36</v>
      </c>
      <c r="D152" s="156">
        <v>7926615.303999999</v>
      </c>
      <c r="E152" s="40">
        <v>7092166.329999999</v>
      </c>
      <c r="F152" s="110">
        <v>6886598.409</v>
      </c>
      <c r="G152" s="35">
        <v>97.10147913296332</v>
      </c>
      <c r="H152" s="35">
        <v>86.87943270723412</v>
      </c>
      <c r="I152" s="100"/>
    </row>
    <row r="153" spans="1:9" s="4" customFormat="1" ht="27" hidden="1">
      <c r="A153" s="194"/>
      <c r="B153" s="194"/>
      <c r="C153" s="41" t="s">
        <v>71</v>
      </c>
      <c r="D153" s="156">
        <v>1794295.2010000001</v>
      </c>
      <c r="E153" s="40">
        <v>1258210.55</v>
      </c>
      <c r="F153" s="110">
        <v>1239125.77</v>
      </c>
      <c r="G153" s="35">
        <v>98.4831807363243</v>
      </c>
      <c r="H153" s="35">
        <v>69.05919211673798</v>
      </c>
      <c r="I153" s="100"/>
    </row>
    <row r="154" spans="1:9" s="4" customFormat="1" ht="12.75" hidden="1">
      <c r="A154" s="21"/>
      <c r="B154" s="22"/>
      <c r="C154" s="22"/>
      <c r="D154" s="151"/>
      <c r="E154" s="20"/>
      <c r="F154" s="27"/>
      <c r="G154" s="20"/>
      <c r="H154" s="20"/>
      <c r="I154" s="100"/>
    </row>
    <row r="155" spans="1:9" s="4" customFormat="1" ht="12.75" hidden="1">
      <c r="A155" s="21"/>
      <c r="B155" s="22"/>
      <c r="C155" s="22"/>
      <c r="D155" s="151"/>
      <c r="E155" s="20"/>
      <c r="F155" s="27"/>
      <c r="G155" s="20"/>
      <c r="H155" s="20"/>
      <c r="I155" s="100"/>
    </row>
    <row r="156" spans="1:9" s="4" customFormat="1" ht="12.75" hidden="1">
      <c r="A156" s="21"/>
      <c r="B156" s="22"/>
      <c r="C156" s="22"/>
      <c r="D156" s="151"/>
      <c r="E156" s="20"/>
      <c r="F156" s="27"/>
      <c r="G156" s="20"/>
      <c r="H156" s="20"/>
      <c r="I156" s="100"/>
    </row>
    <row r="157" spans="1:9" s="4" customFormat="1" ht="12.75" hidden="1">
      <c r="A157" s="21"/>
      <c r="B157" s="22"/>
      <c r="C157" s="22"/>
      <c r="D157" s="151"/>
      <c r="E157" s="20"/>
      <c r="F157" s="27"/>
      <c r="G157" s="20"/>
      <c r="H157" s="20"/>
      <c r="I157" s="100"/>
    </row>
    <row r="158" spans="1:9" s="4" customFormat="1" ht="12.75">
      <c r="A158" s="21"/>
      <c r="B158" s="22"/>
      <c r="C158" s="22"/>
      <c r="D158" s="151"/>
      <c r="E158" s="20"/>
      <c r="F158" s="27"/>
      <c r="G158" s="20"/>
      <c r="H158" s="20"/>
      <c r="I158" s="100"/>
    </row>
    <row r="159" spans="1:9" s="4" customFormat="1" ht="12.75">
      <c r="A159" s="21"/>
      <c r="B159" s="22"/>
      <c r="C159" s="22"/>
      <c r="D159" s="151"/>
      <c r="E159" s="20"/>
      <c r="F159" s="27"/>
      <c r="G159" s="20"/>
      <c r="H159" s="20"/>
      <c r="I159" s="100"/>
    </row>
    <row r="160" spans="1:9" s="4" customFormat="1" ht="12.75">
      <c r="A160" s="21"/>
      <c r="B160" s="22"/>
      <c r="C160" s="22"/>
      <c r="D160" s="151"/>
      <c r="E160" s="20"/>
      <c r="F160" s="27"/>
      <c r="G160" s="20"/>
      <c r="H160" s="20"/>
      <c r="I160" s="100"/>
    </row>
    <row r="161" spans="1:9" s="4" customFormat="1" ht="12.75">
      <c r="A161" s="21"/>
      <c r="B161" s="22"/>
      <c r="C161" s="22"/>
      <c r="D161" s="151"/>
      <c r="E161" s="20"/>
      <c r="F161" s="27"/>
      <c r="G161" s="20"/>
      <c r="H161" s="20"/>
      <c r="I161" s="100"/>
    </row>
    <row r="162" spans="1:9" s="4" customFormat="1" ht="12.75">
      <c r="A162" s="21"/>
      <c r="B162" s="22"/>
      <c r="C162" s="22"/>
      <c r="D162" s="151"/>
      <c r="E162" s="20"/>
      <c r="F162" s="27"/>
      <c r="G162" s="20"/>
      <c r="H162" s="20"/>
      <c r="I162" s="100"/>
    </row>
    <row r="163" spans="1:9" s="4" customFormat="1" ht="12.75">
      <c r="A163" s="21"/>
      <c r="B163" s="22"/>
      <c r="C163" s="22"/>
      <c r="D163" s="151"/>
      <c r="E163" s="20"/>
      <c r="F163" s="27"/>
      <c r="G163" s="20"/>
      <c r="H163" s="20"/>
      <c r="I163" s="100"/>
    </row>
    <row r="164" spans="1:9" s="4" customFormat="1" ht="12.75">
      <c r="A164" s="21"/>
      <c r="B164" s="22"/>
      <c r="C164" s="22"/>
      <c r="D164" s="151"/>
      <c r="E164" s="20"/>
      <c r="F164" s="27"/>
      <c r="G164" s="20"/>
      <c r="H164" s="20"/>
      <c r="I164" s="100"/>
    </row>
    <row r="165" spans="1:9" s="4" customFormat="1" ht="12.75">
      <c r="A165" s="21"/>
      <c r="B165" s="22"/>
      <c r="C165" s="22"/>
      <c r="D165" s="151"/>
      <c r="E165" s="20"/>
      <c r="F165" s="27"/>
      <c r="G165" s="20"/>
      <c r="H165" s="20"/>
      <c r="I165" s="100"/>
    </row>
    <row r="166" spans="1:9" s="4" customFormat="1" ht="12.75">
      <c r="A166" s="21"/>
      <c r="B166" s="22"/>
      <c r="C166" s="22"/>
      <c r="D166" s="151"/>
      <c r="E166" s="20"/>
      <c r="F166" s="27"/>
      <c r="G166" s="20"/>
      <c r="H166" s="20"/>
      <c r="I166" s="100"/>
    </row>
    <row r="167" spans="1:9" s="4" customFormat="1" ht="12.75">
      <c r="A167" s="21"/>
      <c r="B167" s="22"/>
      <c r="C167" s="22"/>
      <c r="D167" s="151"/>
      <c r="E167" s="20"/>
      <c r="F167" s="27"/>
      <c r="G167" s="20"/>
      <c r="H167" s="20"/>
      <c r="I167" s="100"/>
    </row>
    <row r="168" spans="1:9" s="4" customFormat="1" ht="12.75">
      <c r="A168" s="21"/>
      <c r="B168" s="22"/>
      <c r="C168" s="22"/>
      <c r="D168" s="151"/>
      <c r="E168" s="20"/>
      <c r="F168" s="27"/>
      <c r="G168" s="20"/>
      <c r="H168" s="20"/>
      <c r="I168" s="100"/>
    </row>
    <row r="169" spans="1:9" s="4" customFormat="1" ht="12.75">
      <c r="A169" s="21"/>
      <c r="B169" s="22"/>
      <c r="C169" s="22"/>
      <c r="D169" s="151"/>
      <c r="E169" s="20"/>
      <c r="F169" s="27"/>
      <c r="G169" s="20"/>
      <c r="H169" s="20"/>
      <c r="I169" s="100"/>
    </row>
    <row r="170" spans="1:9" s="4" customFormat="1" ht="12.75">
      <c r="A170" s="21"/>
      <c r="B170" s="22"/>
      <c r="C170" s="22"/>
      <c r="D170" s="151"/>
      <c r="E170" s="20"/>
      <c r="F170" s="27"/>
      <c r="G170" s="20"/>
      <c r="H170" s="20"/>
      <c r="I170" s="100"/>
    </row>
    <row r="171" spans="1:9" s="4" customFormat="1" ht="12.75">
      <c r="A171" s="21"/>
      <c r="B171" s="22"/>
      <c r="C171" s="22"/>
      <c r="D171" s="151"/>
      <c r="E171" s="20"/>
      <c r="F171" s="27"/>
      <c r="G171" s="20"/>
      <c r="H171" s="20"/>
      <c r="I171" s="100"/>
    </row>
    <row r="172" spans="1:9" s="4" customFormat="1" ht="12.75">
      <c r="A172" s="21"/>
      <c r="B172" s="22"/>
      <c r="C172" s="22"/>
      <c r="D172" s="151"/>
      <c r="E172" s="20"/>
      <c r="F172" s="27"/>
      <c r="G172" s="20"/>
      <c r="H172" s="20"/>
      <c r="I172" s="100"/>
    </row>
    <row r="173" spans="1:9" s="4" customFormat="1" ht="12.75">
      <c r="A173" s="21"/>
      <c r="B173" s="22"/>
      <c r="C173" s="22"/>
      <c r="D173" s="151"/>
      <c r="E173" s="20"/>
      <c r="F173" s="27"/>
      <c r="G173" s="20"/>
      <c r="H173" s="20"/>
      <c r="I173" s="100"/>
    </row>
    <row r="174" spans="1:9" s="4" customFormat="1" ht="12.75">
      <c r="A174" s="21"/>
      <c r="B174" s="22"/>
      <c r="C174" s="22"/>
      <c r="D174" s="151"/>
      <c r="E174" s="20"/>
      <c r="F174" s="27"/>
      <c r="G174" s="20"/>
      <c r="H174" s="20"/>
      <c r="I174" s="100"/>
    </row>
    <row r="175" spans="1:9" s="4" customFormat="1" ht="12.75">
      <c r="A175" s="21"/>
      <c r="B175" s="22"/>
      <c r="C175" s="22"/>
      <c r="D175" s="151"/>
      <c r="E175" s="20"/>
      <c r="F175" s="27"/>
      <c r="G175" s="20"/>
      <c r="H175" s="20"/>
      <c r="I175" s="100"/>
    </row>
    <row r="176" spans="1:9" s="4" customFormat="1" ht="12.75">
      <c r="A176" s="21"/>
      <c r="B176" s="22"/>
      <c r="C176" s="22"/>
      <c r="D176" s="151"/>
      <c r="E176" s="20"/>
      <c r="F176" s="27"/>
      <c r="G176" s="20"/>
      <c r="H176" s="20"/>
      <c r="I176" s="100"/>
    </row>
    <row r="177" spans="1:9" s="4" customFormat="1" ht="12.75">
      <c r="A177" s="21"/>
      <c r="B177" s="22"/>
      <c r="C177" s="22"/>
      <c r="D177" s="151"/>
      <c r="E177" s="20"/>
      <c r="F177" s="27"/>
      <c r="G177" s="20"/>
      <c r="H177" s="20"/>
      <c r="I177" s="100"/>
    </row>
    <row r="178" spans="1:9" s="4" customFormat="1" ht="12.75">
      <c r="A178" s="21"/>
      <c r="B178" s="22"/>
      <c r="C178" s="22"/>
      <c r="D178" s="151"/>
      <c r="E178" s="20"/>
      <c r="F178" s="27"/>
      <c r="G178" s="20"/>
      <c r="H178" s="20"/>
      <c r="I178" s="100"/>
    </row>
    <row r="179" spans="1:9" s="4" customFormat="1" ht="12.75">
      <c r="A179" s="21"/>
      <c r="B179" s="22"/>
      <c r="C179" s="22"/>
      <c r="D179" s="151"/>
      <c r="E179" s="20"/>
      <c r="F179" s="27"/>
      <c r="G179" s="20"/>
      <c r="H179" s="20"/>
      <c r="I179" s="100"/>
    </row>
    <row r="180" spans="1:9" s="4" customFormat="1" ht="12.75">
      <c r="A180" s="21"/>
      <c r="B180" s="22"/>
      <c r="C180" s="22"/>
      <c r="D180" s="151"/>
      <c r="E180" s="20"/>
      <c r="F180" s="27"/>
      <c r="G180" s="20"/>
      <c r="H180" s="20"/>
      <c r="I180" s="100"/>
    </row>
    <row r="181" spans="1:9" s="4" customFormat="1" ht="12.75">
      <c r="A181" s="21"/>
      <c r="B181" s="22"/>
      <c r="C181" s="22"/>
      <c r="D181" s="151"/>
      <c r="E181" s="20"/>
      <c r="F181" s="27"/>
      <c r="G181" s="20"/>
      <c r="H181" s="20"/>
      <c r="I181" s="100"/>
    </row>
    <row r="182" spans="1:9" s="4" customFormat="1" ht="12.75">
      <c r="A182" s="21"/>
      <c r="B182" s="22"/>
      <c r="C182" s="22"/>
      <c r="D182" s="151"/>
      <c r="E182" s="20"/>
      <c r="F182" s="27"/>
      <c r="G182" s="20"/>
      <c r="H182" s="20"/>
      <c r="I182" s="100"/>
    </row>
    <row r="183" spans="1:9" s="4" customFormat="1" ht="12.75">
      <c r="A183" s="21"/>
      <c r="B183" s="22"/>
      <c r="C183" s="22"/>
      <c r="D183" s="151"/>
      <c r="E183" s="20"/>
      <c r="F183" s="27"/>
      <c r="G183" s="20"/>
      <c r="H183" s="20"/>
      <c r="I183" s="100"/>
    </row>
    <row r="184" spans="1:9" s="4" customFormat="1" ht="12.75">
      <c r="A184" s="21"/>
      <c r="B184" s="22"/>
      <c r="C184" s="22"/>
      <c r="D184" s="151"/>
      <c r="E184" s="20"/>
      <c r="F184" s="27"/>
      <c r="G184" s="20"/>
      <c r="H184" s="20"/>
      <c r="I184" s="100"/>
    </row>
    <row r="185" spans="1:9" s="4" customFormat="1" ht="12.75">
      <c r="A185" s="21"/>
      <c r="B185" s="22"/>
      <c r="C185" s="22"/>
      <c r="D185" s="151"/>
      <c r="E185" s="20"/>
      <c r="F185" s="27"/>
      <c r="G185" s="20"/>
      <c r="H185" s="20"/>
      <c r="I185" s="100"/>
    </row>
    <row r="186" spans="1:9" s="4" customFormat="1" ht="12.75">
      <c r="A186" s="21"/>
      <c r="B186" s="22"/>
      <c r="C186" s="22"/>
      <c r="D186" s="151"/>
      <c r="E186" s="20"/>
      <c r="F186" s="27"/>
      <c r="G186" s="20"/>
      <c r="H186" s="20"/>
      <c r="I186" s="100"/>
    </row>
    <row r="187" spans="1:9" s="4" customFormat="1" ht="12.75">
      <c r="A187" s="21"/>
      <c r="B187" s="22"/>
      <c r="C187" s="22"/>
      <c r="D187" s="151"/>
      <c r="E187" s="20"/>
      <c r="F187" s="27"/>
      <c r="G187" s="20"/>
      <c r="H187" s="20"/>
      <c r="I187" s="100"/>
    </row>
    <row r="188" spans="1:9" s="4" customFormat="1" ht="12.75">
      <c r="A188" s="21"/>
      <c r="B188" s="22"/>
      <c r="C188" s="22"/>
      <c r="D188" s="151"/>
      <c r="E188" s="20"/>
      <c r="F188" s="27"/>
      <c r="G188" s="20"/>
      <c r="H188" s="20"/>
      <c r="I188" s="100"/>
    </row>
    <row r="189" spans="1:9" s="4" customFormat="1" ht="12.75">
      <c r="A189" s="21"/>
      <c r="B189" s="22"/>
      <c r="C189" s="22"/>
      <c r="D189" s="151"/>
      <c r="E189" s="20"/>
      <c r="F189" s="27"/>
      <c r="G189" s="20"/>
      <c r="H189" s="20"/>
      <c r="I189" s="100"/>
    </row>
    <row r="190" spans="1:9" s="4" customFormat="1" ht="12.75">
      <c r="A190" s="21"/>
      <c r="B190" s="22"/>
      <c r="C190" s="22"/>
      <c r="D190" s="151"/>
      <c r="E190" s="20"/>
      <c r="F190" s="27"/>
      <c r="G190" s="20"/>
      <c r="H190" s="20"/>
      <c r="I190" s="100"/>
    </row>
    <row r="191" spans="1:9" s="4" customFormat="1" ht="12.75">
      <c r="A191" s="21"/>
      <c r="B191" s="22"/>
      <c r="C191" s="22"/>
      <c r="D191" s="151"/>
      <c r="E191" s="20"/>
      <c r="F191" s="27"/>
      <c r="G191" s="20"/>
      <c r="H191" s="20"/>
      <c r="I191" s="100"/>
    </row>
    <row r="192" spans="1:9" s="4" customFormat="1" ht="12.75">
      <c r="A192" s="21"/>
      <c r="B192" s="22"/>
      <c r="C192" s="22"/>
      <c r="D192" s="151"/>
      <c r="E192" s="20"/>
      <c r="F192" s="27"/>
      <c r="G192" s="20"/>
      <c r="H192" s="20"/>
      <c r="I192" s="100"/>
    </row>
    <row r="193" spans="1:9" s="4" customFormat="1" ht="12.75">
      <c r="A193" s="21"/>
      <c r="B193" s="22"/>
      <c r="C193" s="22"/>
      <c r="D193" s="151"/>
      <c r="E193" s="20"/>
      <c r="F193" s="27"/>
      <c r="G193" s="20"/>
      <c r="H193" s="20"/>
      <c r="I193" s="100"/>
    </row>
    <row r="194" spans="1:9" s="4" customFormat="1" ht="12.75">
      <c r="A194" s="21"/>
      <c r="B194" s="22"/>
      <c r="C194" s="22"/>
      <c r="D194" s="151"/>
      <c r="E194" s="20"/>
      <c r="F194" s="27"/>
      <c r="G194" s="20"/>
      <c r="H194" s="20"/>
      <c r="I194" s="100"/>
    </row>
    <row r="195" spans="1:9" s="4" customFormat="1" ht="12.75">
      <c r="A195" s="21"/>
      <c r="B195" s="22"/>
      <c r="C195" s="22"/>
      <c r="D195" s="151"/>
      <c r="E195" s="20"/>
      <c r="F195" s="27"/>
      <c r="G195" s="20"/>
      <c r="H195" s="20"/>
      <c r="I195" s="100"/>
    </row>
    <row r="196" spans="1:9" s="4" customFormat="1" ht="12.75">
      <c r="A196" s="21"/>
      <c r="B196" s="22"/>
      <c r="C196" s="22"/>
      <c r="D196" s="151"/>
      <c r="E196" s="20"/>
      <c r="F196" s="27"/>
      <c r="G196" s="20"/>
      <c r="H196" s="20"/>
      <c r="I196" s="100"/>
    </row>
    <row r="197" spans="1:9" s="4" customFormat="1" ht="12.75">
      <c r="A197" s="21"/>
      <c r="B197" s="22"/>
      <c r="C197" s="22"/>
      <c r="D197" s="151"/>
      <c r="E197" s="20"/>
      <c r="F197" s="27"/>
      <c r="G197" s="20"/>
      <c r="H197" s="20"/>
      <c r="I197" s="100"/>
    </row>
    <row r="198" spans="1:9" s="4" customFormat="1" ht="12.75">
      <c r="A198" s="21"/>
      <c r="B198" s="22"/>
      <c r="C198" s="22"/>
      <c r="D198" s="151"/>
      <c r="E198" s="20"/>
      <c r="F198" s="27"/>
      <c r="G198" s="20"/>
      <c r="H198" s="20"/>
      <c r="I198" s="100"/>
    </row>
    <row r="199" spans="1:9" s="4" customFormat="1" ht="12.75">
      <c r="A199" s="21"/>
      <c r="B199" s="22"/>
      <c r="C199" s="22"/>
      <c r="D199" s="151"/>
      <c r="E199" s="20"/>
      <c r="F199" s="27"/>
      <c r="G199" s="20"/>
      <c r="H199" s="20"/>
      <c r="I199" s="100"/>
    </row>
    <row r="200" spans="1:9" s="4" customFormat="1" ht="12.75">
      <c r="A200" s="21"/>
      <c r="B200" s="22"/>
      <c r="C200" s="22"/>
      <c r="D200" s="151"/>
      <c r="E200" s="20"/>
      <c r="F200" s="27"/>
      <c r="G200" s="20"/>
      <c r="H200" s="20"/>
      <c r="I200" s="100"/>
    </row>
    <row r="201" spans="4:8" ht="12.75">
      <c r="D201" s="151"/>
      <c r="E201" s="20"/>
      <c r="F201" s="27"/>
      <c r="G201" s="20"/>
      <c r="H201" s="20"/>
    </row>
    <row r="202" spans="1:8" ht="12.75">
      <c r="A202" s="23"/>
      <c r="B202" s="23"/>
      <c r="C202" s="23"/>
      <c r="D202" s="151"/>
      <c r="E202" s="20"/>
      <c r="F202" s="27"/>
      <c r="G202" s="20"/>
      <c r="H202" s="20"/>
    </row>
    <row r="203" spans="1:8" ht="12.75">
      <c r="A203" s="23"/>
      <c r="B203" s="23"/>
      <c r="C203" s="23"/>
      <c r="D203" s="151"/>
      <c r="E203" s="20"/>
      <c r="F203" s="27"/>
      <c r="G203" s="20"/>
      <c r="H203" s="20"/>
    </row>
    <row r="204" spans="1:8" ht="12.75">
      <c r="A204" s="23"/>
      <c r="B204" s="23"/>
      <c r="C204" s="23"/>
      <c r="D204" s="151"/>
      <c r="E204" s="20"/>
      <c r="F204" s="27"/>
      <c r="G204" s="20"/>
      <c r="H204" s="20"/>
    </row>
    <row r="205" spans="1:8" ht="12.75">
      <c r="A205" s="23"/>
      <c r="B205" s="23"/>
      <c r="C205" s="23"/>
      <c r="D205" s="151"/>
      <c r="E205" s="20"/>
      <c r="F205" s="27"/>
      <c r="G205" s="20"/>
      <c r="H205" s="20"/>
    </row>
    <row r="206" spans="1:8" ht="12.75">
      <c r="A206" s="23"/>
      <c r="B206" s="23"/>
      <c r="C206" s="23"/>
      <c r="D206" s="151"/>
      <c r="E206" s="20"/>
      <c r="F206" s="27"/>
      <c r="G206" s="20"/>
      <c r="H206" s="20"/>
    </row>
    <row r="207" spans="1:8" ht="12.75">
      <c r="A207" s="23"/>
      <c r="B207" s="23"/>
      <c r="C207" s="23"/>
      <c r="D207" s="151"/>
      <c r="E207" s="20"/>
      <c r="F207" s="27"/>
      <c r="G207" s="20"/>
      <c r="H207" s="20"/>
    </row>
  </sheetData>
  <sheetProtection/>
  <mergeCells count="22">
    <mergeCell ref="A3:I3"/>
    <mergeCell ref="A11:B11"/>
    <mergeCell ref="A149:C149"/>
    <mergeCell ref="A136:C136"/>
    <mergeCell ref="A110:B111"/>
    <mergeCell ref="A137:B141"/>
    <mergeCell ref="A129:C129"/>
    <mergeCell ref="A8:B9"/>
    <mergeCell ref="A104:B104"/>
    <mergeCell ref="A105:B106"/>
    <mergeCell ref="A72:B72"/>
    <mergeCell ref="A132:B135"/>
    <mergeCell ref="A130:C130"/>
    <mergeCell ref="A25:B25"/>
    <mergeCell ref="A77:B79"/>
    <mergeCell ref="A75:B75"/>
    <mergeCell ref="A150:B153"/>
    <mergeCell ref="A99:B99"/>
    <mergeCell ref="A144:H144"/>
    <mergeCell ref="A126:B126"/>
    <mergeCell ref="A131:C131"/>
    <mergeCell ref="A143:H143"/>
  </mergeCells>
  <printOptions/>
  <pageMargins left="0.3937007874015748" right="0.2755905511811024" top="0.2755905511811024" bottom="0.275590551181102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2020-09-10T14:50:37Z</cp:lastPrinted>
  <dcterms:created xsi:type="dcterms:W3CDTF">2002-03-11T10:22:12Z</dcterms:created>
  <dcterms:modified xsi:type="dcterms:W3CDTF">2020-09-11T10:55:32Z</dcterms:modified>
  <cp:category/>
  <cp:version/>
  <cp:contentType/>
  <cp:contentStatus/>
</cp:coreProperties>
</file>