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<sst xmlns="http://schemas.openxmlformats.org/spreadsheetml/2006/main" count="233" uniqueCount="131">
  <si>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</si>
  <si>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</si>
  <si>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</si>
  <si>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</si>
  <si>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</si>
  <si>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</si>
  <si>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</si>
  <si>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</si>
  <si>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</si>
  <si>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</si>
  <si>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</si>
  <si>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</si>
  <si>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</si>
  <si>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</si>
  <si>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</si>
  <si>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</si>
  <si>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</si>
  <si>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</si>
  <si>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</si>
  <si>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</si>
  <si>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</si>
  <si>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</si>
  <si>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</si>
  <si>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</si>
  <si>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</si>
  <si>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</si>
  <si>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</si>
  <si>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</si>
  <si>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</si>
  <si>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</si>
  <si>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</si>
  <si>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</si>
  <si>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</si>
  <si>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</si>
  <si>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</si>
  <si>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</si>
  <si>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</si>
  <si>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</si>
  <si>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</si>
  <si>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</si>
  <si>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</si>
  <si>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</si>
  <si>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</si>
  <si>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</si>
  <si>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</si>
  <si>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</si>
  <si>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</si>
  <si>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</si>
  <si>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</si>
  <si>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</si>
  <si>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</si>
  <si>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</si>
  <si>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</si>
  <si>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</si>
  <si>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</si>
  <si>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</si>
  <si>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</si>
  <si>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</si>
  <si>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</si>
  <si>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</si>
  <si>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</si>
  <si>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</si>
  <si>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</si>
  <si>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</si>
  <si>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</si>
  <si>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</si>
  <si>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</si>
  <si>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</si>
  <si>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</si>
  <si>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</si>
  <si>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</si>
  <si>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</si>
  <si>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</si>
  <si>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</si>
  <si>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</si>
  <si>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</si>
  <si>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</si>
  <si>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</si>
  <si>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</si>
  <si>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</si>
  <si>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</si>
  <si>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</si>
  <si>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</si>
  <si>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</si>
  <si>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</si>
  <si>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</si>
  <si>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</si>
  <si>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</si>
  <si>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</si>
  <si>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</si>
  <si>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</si>
  <si>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</si>
  <si>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</si>
  <si>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</si>
  <si>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</si>
  <si>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</si>
  <si>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</si>
  <si>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</si>
  <si>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</si>
  <si>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</si>
  <si>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</si>
  <si>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</si>
  <si>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</si>
  <si>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</si>
  <si>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</si>
  <si>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</si>
  <si>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</si>
  <si>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</si>
  <si>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</si>
  <si>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</si>
  <si>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</si>
  <si>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</si>
  <si>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</si>
  <si>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</si>
  <si>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</si>
  <si>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</si>
  <si>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</si>
  <si>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</si>
  <si>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</si>
  <si>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</si>
  <si>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</si>
  <si>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</si>
  <si>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</si>
  <si>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</si>
  <si>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</si>
  <si>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</si>
  <si>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сентября 2023 года</t>
  </si>
  <si>
    <t>Кассовый план января-августа 2023 года</t>
  </si>
  <si>
    <t>Кассовый расход на 01.09.2023</t>
  </si>
  <si>
    <t>% выпол-нения кассового плана   января-августа 2023 года</t>
  </si>
  <si>
    <t xml:space="preserve"> *   расчётный уровень установлен исходя из 95,0 % исполнения кассового плана по расходам за январь-август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</si>
</sst>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0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0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5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179" fontId="73" fillId="0" borderId="14" xfId="0" applyNumberFormat="1" applyFont="1" applyFill="1" applyBorder="1" applyAlignment="1" applyProtection="1">
      <alignment horizontal="center" vertical="center" wrapText="1"/>
      <protection/>
    </xf>
    <xf numFmtId="179" fontId="73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9" fontId="75" fillId="0" borderId="0" xfId="0" applyNumberFormat="1" applyFont="1" applyFill="1" applyAlignment="1">
      <alignment horizontal="right"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78" fillId="0" borderId="14" xfId="0" applyNumberFormat="1" applyFont="1" applyFill="1" applyBorder="1" applyAlignment="1" applyProtection="1">
      <alignment horizontal="center" vertical="center" wrapText="1"/>
      <protection/>
    </xf>
    <xf numFmtId="178" fontId="79" fillId="0" borderId="16" xfId="0" applyNumberFormat="1" applyFont="1" applyFill="1" applyBorder="1" applyAlignment="1" applyProtection="1">
      <alignment horizontal="center" vertical="center" wrapText="1"/>
      <protection/>
    </xf>
    <xf numFmtId="179" fontId="75" fillId="0" borderId="11" xfId="0" applyNumberFormat="1" applyFont="1" applyFill="1" applyBorder="1" applyAlignment="1">
      <alignment horizontal="left"/>
    </xf>
    <xf numFmtId="0" fontId="75" fillId="0" borderId="11" xfId="0" applyFont="1" applyFill="1" applyBorder="1" applyAlignment="1">
      <alignment horizontal="left"/>
    </xf>
    <xf numFmtId="0" fontId="74" fillId="0" borderId="0" xfId="0" applyFont="1" applyFill="1" applyBorder="1" applyAlignment="1" applyProtection="1">
      <alignment/>
      <protection/>
    </xf>
    <xf numFmtId="179" fontId="74" fillId="0" borderId="0" xfId="0" applyNumberFormat="1" applyFont="1" applyFill="1" applyBorder="1" applyAlignment="1" applyProtection="1">
      <alignment/>
      <protection/>
    </xf>
    <xf numFmtId="179" fontId="80" fillId="0" borderId="0" xfId="0" applyNumberFormat="1" applyFont="1" applyFill="1" applyBorder="1" applyAlignment="1" applyProtection="1">
      <alignment horizontal="center" vertical="center" wrapText="1"/>
      <protection/>
    </xf>
    <xf numFmtId="179" fontId="74" fillId="0" borderId="16" xfId="0" applyNumberFormat="1" applyFont="1" applyFill="1" applyBorder="1" applyAlignment="1" applyProtection="1">
      <alignment/>
      <protection/>
    </xf>
    <xf numFmtId="0" fontId="74" fillId="0" borderId="16" xfId="0" applyFont="1" applyFill="1" applyBorder="1" applyAlignment="1" applyProtection="1">
      <alignment/>
      <protection/>
    </xf>
    <xf numFmtId="179" fontId="74" fillId="0" borderId="10" xfId="0" applyNumberFormat="1" applyFont="1" applyFill="1" applyBorder="1" applyAlignment="1" applyProtection="1">
      <alignment/>
      <protection/>
    </xf>
    <xf numFmtId="0" fontId="74" fillId="0" borderId="10" xfId="0" applyFont="1" applyFill="1" applyBorder="1" applyAlignment="1" applyProtection="1">
      <alignment/>
      <protection/>
    </xf>
    <xf numFmtId="179" fontId="81" fillId="0" borderId="10" xfId="0" applyNumberFormat="1" applyFont="1" applyFill="1" applyBorder="1" applyAlignment="1">
      <alignment horizontal="right" vertical="center"/>
    </xf>
    <xf numFmtId="179" fontId="74" fillId="0" borderId="21" xfId="0" applyNumberFormat="1" applyFont="1" applyFill="1" applyBorder="1" applyAlignment="1">
      <alignment horizontal="left"/>
    </xf>
    <xf numFmtId="179" fontId="81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10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08" sqref="K108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27" customWidth="1"/>
    <col min="5" max="5" width="14.00390625" style="127" customWidth="1"/>
    <col min="6" max="6" width="14.00390625" style="148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2" t="s">
        <v>97</v>
      </c>
    </row>
    <row r="2" ht="15.75" customHeight="1">
      <c r="I2" s="52" t="s">
        <v>98</v>
      </c>
    </row>
    <row r="3" spans="1:9" s="1" customFormat="1" ht="20.25" customHeight="1">
      <c r="A3" s="178" t="s">
        <v>126</v>
      </c>
      <c r="B3" s="178"/>
      <c r="C3" s="178"/>
      <c r="D3" s="178"/>
      <c r="E3" s="178"/>
      <c r="F3" s="178"/>
      <c r="G3" s="178"/>
      <c r="H3" s="178"/>
      <c r="I3" s="178"/>
    </row>
    <row r="4" spans="1:9" s="1" customFormat="1" ht="15" customHeight="1">
      <c r="A4" s="15"/>
      <c r="B4" s="66"/>
      <c r="C4" s="16"/>
      <c r="D4" s="128"/>
      <c r="E4" s="128"/>
      <c r="F4" s="149"/>
      <c r="G4" s="2"/>
      <c r="H4" s="2"/>
      <c r="I4" s="59" t="s">
        <v>58</v>
      </c>
    </row>
    <row r="5" spans="1:9" s="1" customFormat="1" ht="88.5" customHeight="1">
      <c r="A5" s="54" t="s">
        <v>0</v>
      </c>
      <c r="B5" s="54" t="s">
        <v>62</v>
      </c>
      <c r="C5" s="54" t="s">
        <v>69</v>
      </c>
      <c r="D5" s="147" t="s">
        <v>125</v>
      </c>
      <c r="E5" s="198" t="s">
        <v>127</v>
      </c>
      <c r="F5" s="147" t="s">
        <v>128</v>
      </c>
      <c r="G5" s="60" t="s">
        <v>129</v>
      </c>
      <c r="H5" s="55" t="s">
        <v>113</v>
      </c>
      <c r="I5" s="56" t="s">
        <v>110</v>
      </c>
    </row>
    <row r="6" spans="1:11" s="2" customFormat="1" ht="48" customHeight="1">
      <c r="A6" s="40" t="s">
        <v>59</v>
      </c>
      <c r="B6" s="25" t="s">
        <v>73</v>
      </c>
      <c r="C6" s="25" t="s">
        <v>37</v>
      </c>
      <c r="D6" s="63">
        <f>D7+D8</f>
        <v>211407.669</v>
      </c>
      <c r="E6" s="63">
        <f>E7+E8</f>
        <v>117764.981</v>
      </c>
      <c r="F6" s="63">
        <f>F7+F8</f>
        <v>113959.224</v>
      </c>
      <c r="G6" s="63">
        <f>F6/E6*100</f>
        <v>96.76834576146197</v>
      </c>
      <c r="H6" s="63">
        <f>F6/D6*100</f>
        <v>53.9049621705067</v>
      </c>
      <c r="I6" s="123">
        <f>G6-95</f>
        <v>1.7683457614619726</v>
      </c>
      <c r="J6" s="53"/>
      <c r="K6" s="53"/>
    </row>
    <row r="7" spans="1:9" s="7" customFormat="1" ht="18" customHeight="1">
      <c r="A7" s="159"/>
      <c r="B7" s="160"/>
      <c r="C7" s="44" t="s">
        <v>35</v>
      </c>
      <c r="D7" s="78">
        <v>211407.669</v>
      </c>
      <c r="E7" s="78">
        <v>117764.981</v>
      </c>
      <c r="F7" s="78">
        <v>113959.224</v>
      </c>
      <c r="G7" s="78">
        <f>F7/E7*100</f>
        <v>96.76834576146197</v>
      </c>
      <c r="H7" s="78">
        <f>F7/D7*100</f>
        <v>53.9049621705067</v>
      </c>
      <c r="I7" s="64">
        <f>G7-95</f>
        <v>1.7683457614619726</v>
      </c>
    </row>
    <row r="8" spans="1:9" s="12" customFormat="1" ht="27" customHeight="1" hidden="1">
      <c r="A8" s="161"/>
      <c r="B8" s="162"/>
      <c r="C8" s="44" t="s">
        <v>71</v>
      </c>
      <c r="D8" s="130">
        <v>0</v>
      </c>
      <c r="E8" s="130">
        <v>0</v>
      </c>
      <c r="F8" s="78">
        <v>0</v>
      </c>
      <c r="G8" s="78" t="e">
        <f>F8/E8*100</f>
        <v>#DIV/0!</v>
      </c>
      <c r="H8" s="78" t="e">
        <f aca="true" t="shared" si="0" ref="H8:H74">F8/D8*100</f>
        <v>#DIV/0!</v>
      </c>
      <c r="I8" s="64" t="e">
        <f>G8-95</f>
        <v>#DIV/0!</v>
      </c>
    </row>
    <row r="9" spans="1:9" s="90" customFormat="1" ht="21.75" customHeight="1" hidden="1">
      <c r="A9" s="163"/>
      <c r="B9" s="164"/>
      <c r="C9" s="71" t="s">
        <v>96</v>
      </c>
      <c r="D9" s="131">
        <v>0</v>
      </c>
      <c r="E9" s="131">
        <v>0</v>
      </c>
      <c r="F9" s="81">
        <v>0</v>
      </c>
      <c r="G9" s="81"/>
      <c r="H9" s="81" t="e">
        <f t="shared" si="0"/>
        <v>#DIV/0!</v>
      </c>
      <c r="I9" s="72">
        <f>G9-95</f>
        <v>-95</v>
      </c>
    </row>
    <row r="10" spans="1:13" s="1" customFormat="1" ht="30" customHeight="1">
      <c r="A10" s="40" t="s">
        <v>60</v>
      </c>
      <c r="B10" s="25" t="s">
        <v>74</v>
      </c>
      <c r="C10" s="25" t="s">
        <v>61</v>
      </c>
      <c r="D10" s="63">
        <f>D11+D18+D21</f>
        <v>302776.515</v>
      </c>
      <c r="E10" s="63">
        <f>E11+E18+E21</f>
        <v>162778.967</v>
      </c>
      <c r="F10" s="63">
        <f>F11+F18+F21</f>
        <v>161023.037</v>
      </c>
      <c r="G10" s="63">
        <f>F10/E10*100</f>
        <v>98.921279553273</v>
      </c>
      <c r="H10" s="63">
        <f t="shared" si="0"/>
        <v>53.1821422807512</v>
      </c>
      <c r="I10" s="83">
        <f aca="true" t="shared" si="1" ref="I10:I74">G10-95</f>
        <v>3.9212795532729956</v>
      </c>
      <c r="J10" s="53"/>
      <c r="K10" s="42"/>
      <c r="L10" s="42"/>
      <c r="M10" s="42"/>
    </row>
    <row r="11" spans="1:10" s="1" customFormat="1" ht="27.75" customHeight="1">
      <c r="A11" s="186"/>
      <c r="B11" s="187"/>
      <c r="C11" s="118" t="s">
        <v>66</v>
      </c>
      <c r="D11" s="86">
        <f>D12+D13+D14+D15+D16+D17</f>
        <v>278012.02</v>
      </c>
      <c r="E11" s="86">
        <f>E12+E13+E14+E15+E16+E17</f>
        <v>162678.367</v>
      </c>
      <c r="F11" s="86">
        <f>F12+F13+F14+F15+F16+F17</f>
        <v>160922.437</v>
      </c>
      <c r="G11" s="86">
        <f>F11/E11*100</f>
        <v>98.92061247455231</v>
      </c>
      <c r="H11" s="86">
        <f t="shared" si="0"/>
        <v>57.88326598252838</v>
      </c>
      <c r="I11" s="124">
        <f t="shared" si="1"/>
        <v>3.920612474552314</v>
      </c>
      <c r="J11" s="57"/>
    </row>
    <row r="12" spans="1:9" s="1" customFormat="1" ht="18.75" customHeight="1" hidden="1">
      <c r="A12" s="188"/>
      <c r="B12" s="189"/>
      <c r="C12" s="119" t="s">
        <v>101</v>
      </c>
      <c r="D12" s="78">
        <v>140894.8</v>
      </c>
      <c r="E12" s="78">
        <v>80792.437</v>
      </c>
      <c r="F12" s="78">
        <v>79058.243</v>
      </c>
      <c r="G12" s="78">
        <f aca="true" t="shared" si="2" ref="G12:G74">F12/E12*100</f>
        <v>97.85351938325613</v>
      </c>
      <c r="H12" s="78">
        <f t="shared" si="0"/>
        <v>56.11154066722123</v>
      </c>
      <c r="I12" s="64">
        <f t="shared" si="1"/>
        <v>2.8535193832561276</v>
      </c>
    </row>
    <row r="13" spans="1:9" s="1" customFormat="1" ht="26.25" customHeight="1" hidden="1">
      <c r="A13" s="188"/>
      <c r="B13" s="189"/>
      <c r="C13" s="119" t="s">
        <v>105</v>
      </c>
      <c r="D13" s="78">
        <v>129556.5</v>
      </c>
      <c r="E13" s="78">
        <v>78173.317</v>
      </c>
      <c r="F13" s="78">
        <v>78151.582</v>
      </c>
      <c r="G13" s="78">
        <f t="shared" si="2"/>
        <v>99.9721963953506</v>
      </c>
      <c r="H13" s="78">
        <f>F13/D13*100</f>
        <v>60.322393704677104</v>
      </c>
      <c r="I13" s="64">
        <f>G13-95</f>
        <v>4.972196395350593</v>
      </c>
    </row>
    <row r="14" spans="1:9" s="67" customFormat="1" ht="27" customHeight="1" hidden="1">
      <c r="A14" s="188"/>
      <c r="B14" s="189"/>
      <c r="C14" s="119" t="s">
        <v>114</v>
      </c>
      <c r="D14" s="130"/>
      <c r="E14" s="130"/>
      <c r="F14" s="78"/>
      <c r="G14" s="78"/>
      <c r="H14" s="78"/>
      <c r="I14" s="64">
        <f>G14-95</f>
        <v>-95</v>
      </c>
    </row>
    <row r="15" spans="1:9" s="1" customFormat="1" ht="27" customHeight="1" hidden="1">
      <c r="A15" s="188"/>
      <c r="B15" s="189"/>
      <c r="C15" s="119" t="s">
        <v>102</v>
      </c>
      <c r="D15" s="78">
        <v>4504.69</v>
      </c>
      <c r="E15" s="78">
        <v>3061.014</v>
      </c>
      <c r="F15" s="78">
        <v>3061.014</v>
      </c>
      <c r="G15" s="78">
        <f t="shared" si="2"/>
        <v>100</v>
      </c>
      <c r="H15" s="78">
        <f t="shared" si="0"/>
        <v>67.95171254847726</v>
      </c>
      <c r="I15" s="64">
        <f t="shared" si="1"/>
        <v>5</v>
      </c>
    </row>
    <row r="16" spans="1:9" s="1" customFormat="1" ht="27" customHeight="1" hidden="1">
      <c r="A16" s="188"/>
      <c r="B16" s="189"/>
      <c r="C16" s="119" t="s">
        <v>100</v>
      </c>
      <c r="D16" s="78">
        <v>3056.03</v>
      </c>
      <c r="E16" s="78">
        <v>651.599</v>
      </c>
      <c r="F16" s="78">
        <v>651.598</v>
      </c>
      <c r="G16" s="78">
        <f t="shared" si="2"/>
        <v>99.99984653137895</v>
      </c>
      <c r="H16" s="78">
        <f t="shared" si="0"/>
        <v>21.3217147737424</v>
      </c>
      <c r="I16" s="64">
        <f t="shared" si="1"/>
        <v>4.9998465313789495</v>
      </c>
    </row>
    <row r="17" spans="1:9" s="1" customFormat="1" ht="27" customHeight="1" hidden="1">
      <c r="A17" s="188"/>
      <c r="B17" s="189"/>
      <c r="C17" s="119" t="s">
        <v>104</v>
      </c>
      <c r="D17" s="130"/>
      <c r="E17" s="130"/>
      <c r="F17" s="78"/>
      <c r="G17" s="78"/>
      <c r="H17" s="78"/>
      <c r="I17" s="64">
        <f t="shared" si="1"/>
        <v>-95</v>
      </c>
    </row>
    <row r="18" spans="1:13" s="1" customFormat="1" ht="27" customHeight="1">
      <c r="A18" s="188"/>
      <c r="B18" s="189"/>
      <c r="C18" s="118" t="s">
        <v>82</v>
      </c>
      <c r="D18" s="86">
        <f>D19+D20</f>
        <v>24764.495</v>
      </c>
      <c r="E18" s="86">
        <f>E19+E20</f>
        <v>100.6</v>
      </c>
      <c r="F18" s="86">
        <f>F19+F20</f>
        <v>100.6</v>
      </c>
      <c r="G18" s="86">
        <f t="shared" si="2"/>
        <v>100</v>
      </c>
      <c r="H18" s="86">
        <f t="shared" si="0"/>
        <v>0.4062267371089134</v>
      </c>
      <c r="I18" s="87">
        <f t="shared" si="1"/>
        <v>5</v>
      </c>
      <c r="M18" s="42"/>
    </row>
    <row r="19" spans="1:9" s="2" customFormat="1" ht="27.75" customHeight="1" hidden="1">
      <c r="A19" s="188"/>
      <c r="B19" s="189"/>
      <c r="C19" s="44" t="s">
        <v>104</v>
      </c>
      <c r="D19" s="78">
        <v>100.6</v>
      </c>
      <c r="E19" s="78">
        <v>100.6</v>
      </c>
      <c r="F19" s="78">
        <v>100.6</v>
      </c>
      <c r="G19" s="78">
        <f t="shared" si="2"/>
        <v>100</v>
      </c>
      <c r="H19" s="78">
        <f t="shared" si="0"/>
        <v>100</v>
      </c>
      <c r="I19" s="64">
        <f t="shared" si="1"/>
        <v>5</v>
      </c>
    </row>
    <row r="20" spans="1:9" s="2" customFormat="1" ht="18" customHeight="1" hidden="1">
      <c r="A20" s="188"/>
      <c r="B20" s="189"/>
      <c r="C20" s="44" t="s">
        <v>103</v>
      </c>
      <c r="D20" s="78">
        <v>24663.895</v>
      </c>
      <c r="E20" s="78">
        <v>0</v>
      </c>
      <c r="F20" s="78">
        <v>0</v>
      </c>
      <c r="G20" s="78"/>
      <c r="H20" s="78">
        <f t="shared" si="0"/>
        <v>0</v>
      </c>
      <c r="I20" s="64">
        <f t="shared" si="1"/>
        <v>-95</v>
      </c>
    </row>
    <row r="21" spans="1:9" s="62" customFormat="1" ht="30" customHeight="1" hidden="1">
      <c r="A21" s="190"/>
      <c r="B21" s="191"/>
      <c r="C21" s="44" t="s">
        <v>95</v>
      </c>
      <c r="D21" s="78">
        <v>0</v>
      </c>
      <c r="E21" s="78">
        <v>0</v>
      </c>
      <c r="F21" s="78">
        <v>0</v>
      </c>
      <c r="G21" s="78" t="e">
        <f t="shared" si="2"/>
        <v>#DIV/0!</v>
      </c>
      <c r="H21" s="78"/>
      <c r="I21" s="64"/>
    </row>
    <row r="22" spans="1:9" s="5" customFormat="1" ht="62.25" customHeight="1">
      <c r="A22" s="40" t="s">
        <v>80</v>
      </c>
      <c r="B22" s="25" t="s">
        <v>116</v>
      </c>
      <c r="C22" s="25" t="s">
        <v>81</v>
      </c>
      <c r="D22" s="63">
        <f>D23+D24</f>
        <v>146212.932</v>
      </c>
      <c r="E22" s="63">
        <f>E23+E24</f>
        <v>86799.40500000001</v>
      </c>
      <c r="F22" s="63">
        <f>F23+F24</f>
        <v>86372.558</v>
      </c>
      <c r="G22" s="63">
        <f t="shared" si="2"/>
        <v>99.50823741245691</v>
      </c>
      <c r="H22" s="63">
        <f t="shared" si="0"/>
        <v>59.073131780162925</v>
      </c>
      <c r="I22" s="123">
        <f t="shared" si="1"/>
        <v>4.508237412456907</v>
      </c>
    </row>
    <row r="23" spans="1:9" s="2" customFormat="1" ht="17.25" customHeight="1">
      <c r="A23" s="186"/>
      <c r="B23" s="187"/>
      <c r="C23" s="41" t="s">
        <v>35</v>
      </c>
      <c r="D23" s="78">
        <v>146212.932</v>
      </c>
      <c r="E23" s="78">
        <v>86799.40500000001</v>
      </c>
      <c r="F23" s="78">
        <v>86372.558</v>
      </c>
      <c r="G23" s="78">
        <f t="shared" si="2"/>
        <v>99.50823741245691</v>
      </c>
      <c r="H23" s="78">
        <f t="shared" si="0"/>
        <v>59.073131780162925</v>
      </c>
      <c r="I23" s="125">
        <f t="shared" si="1"/>
        <v>4.508237412456907</v>
      </c>
    </row>
    <row r="24" spans="1:9" s="8" customFormat="1" ht="17.25" customHeight="1" hidden="1">
      <c r="A24" s="190"/>
      <c r="B24" s="191"/>
      <c r="C24" s="41" t="s">
        <v>36</v>
      </c>
      <c r="D24" s="130">
        <v>0</v>
      </c>
      <c r="E24" s="130">
        <v>0</v>
      </c>
      <c r="F24" s="78">
        <v>0</v>
      </c>
      <c r="G24" s="78" t="e">
        <f t="shared" si="2"/>
        <v>#DIV/0!</v>
      </c>
      <c r="H24" s="78" t="e">
        <f t="shared" si="0"/>
        <v>#DIV/0!</v>
      </c>
      <c r="I24" s="64" t="e">
        <f t="shared" si="1"/>
        <v>#DIV/0!</v>
      </c>
    </row>
    <row r="25" spans="1:9" s="8" customFormat="1" ht="48" customHeight="1">
      <c r="A25" s="45">
        <v>910</v>
      </c>
      <c r="B25" s="46" t="s">
        <v>90</v>
      </c>
      <c r="C25" s="25" t="s">
        <v>89</v>
      </c>
      <c r="D25" s="63">
        <f>D26+D27</f>
        <v>57046.1</v>
      </c>
      <c r="E25" s="63">
        <f>E26+E27</f>
        <v>33536.75</v>
      </c>
      <c r="F25" s="63">
        <f>F26+F27</f>
        <v>31925.188</v>
      </c>
      <c r="G25" s="63">
        <f t="shared" si="2"/>
        <v>95.1946387172281</v>
      </c>
      <c r="H25" s="63">
        <f>F25/D25*100</f>
        <v>55.963839771693415</v>
      </c>
      <c r="I25" s="83">
        <f t="shared" si="1"/>
        <v>0.1946387172281021</v>
      </c>
    </row>
    <row r="26" spans="1:9" s="8" customFormat="1" ht="18" customHeight="1">
      <c r="A26" s="194"/>
      <c r="B26" s="195"/>
      <c r="C26" s="41" t="s">
        <v>36</v>
      </c>
      <c r="D26" s="78">
        <v>57046.1</v>
      </c>
      <c r="E26" s="78">
        <v>33536.75</v>
      </c>
      <c r="F26" s="78">
        <v>31925.188</v>
      </c>
      <c r="G26" s="78">
        <f t="shared" si="2"/>
        <v>95.1946387172281</v>
      </c>
      <c r="H26" s="78">
        <f t="shared" si="0"/>
        <v>55.963839771693415</v>
      </c>
      <c r="I26" s="64">
        <f t="shared" si="1"/>
        <v>0.1946387172281021</v>
      </c>
    </row>
    <row r="27" spans="1:9" s="8" customFormat="1" ht="27" customHeight="1" hidden="1">
      <c r="A27" s="196"/>
      <c r="B27" s="197"/>
      <c r="C27" s="44" t="s">
        <v>71</v>
      </c>
      <c r="D27" s="130">
        <v>0</v>
      </c>
      <c r="E27" s="130">
        <v>0</v>
      </c>
      <c r="F27" s="78">
        <v>0</v>
      </c>
      <c r="G27" s="78" t="e">
        <f t="shared" si="2"/>
        <v>#DIV/0!</v>
      </c>
      <c r="H27" s="78" t="e">
        <f>F27/D27*100</f>
        <v>#DIV/0!</v>
      </c>
      <c r="I27" s="64" t="e">
        <f>G27-95</f>
        <v>#DIV/0!</v>
      </c>
    </row>
    <row r="28" spans="1:9" s="2" customFormat="1" ht="44.25" customHeight="1">
      <c r="A28" s="47" t="s">
        <v>1</v>
      </c>
      <c r="B28" s="48" t="s">
        <v>115</v>
      </c>
      <c r="C28" s="25" t="s">
        <v>38</v>
      </c>
      <c r="D28" s="63">
        <f>D29+D30+D31</f>
        <v>976927.317</v>
      </c>
      <c r="E28" s="63">
        <f>E29+E30+E31</f>
        <v>314316.14900000003</v>
      </c>
      <c r="F28" s="63">
        <f>F29+F30+F31</f>
        <v>167009.47200000004</v>
      </c>
      <c r="G28" s="63">
        <f t="shared" si="2"/>
        <v>53.134232056272744</v>
      </c>
      <c r="H28" s="63">
        <f t="shared" si="0"/>
        <v>17.095383565776576</v>
      </c>
      <c r="I28" s="83">
        <f t="shared" si="1"/>
        <v>-41.865767943727256</v>
      </c>
    </row>
    <row r="29" spans="1:9" s="7" customFormat="1" ht="17.25" customHeight="1">
      <c r="A29" s="159"/>
      <c r="B29" s="160"/>
      <c r="C29" s="44" t="s">
        <v>35</v>
      </c>
      <c r="D29" s="78">
        <v>499183.37400000007</v>
      </c>
      <c r="E29" s="78">
        <v>293284.75100000005</v>
      </c>
      <c r="F29" s="78">
        <v>150903.71100000004</v>
      </c>
      <c r="G29" s="78">
        <f t="shared" si="2"/>
        <v>51.452968654343714</v>
      </c>
      <c r="H29" s="78">
        <f t="shared" si="0"/>
        <v>30.23011559675864</v>
      </c>
      <c r="I29" s="64">
        <f t="shared" si="1"/>
        <v>-43.547031345656286</v>
      </c>
    </row>
    <row r="30" spans="1:9" s="24" customFormat="1" ht="17.25" customHeight="1">
      <c r="A30" s="161"/>
      <c r="B30" s="162"/>
      <c r="C30" s="44" t="s">
        <v>36</v>
      </c>
      <c r="D30" s="78">
        <v>28369.3</v>
      </c>
      <c r="E30" s="78">
        <v>21031.398000000005</v>
      </c>
      <c r="F30" s="78">
        <v>16105.761</v>
      </c>
      <c r="G30" s="78">
        <f t="shared" si="2"/>
        <v>76.57960255423818</v>
      </c>
      <c r="H30" s="78">
        <f t="shared" si="0"/>
        <v>56.77179556774401</v>
      </c>
      <c r="I30" s="64">
        <f t="shared" si="1"/>
        <v>-18.42039744576182</v>
      </c>
    </row>
    <row r="31" spans="1:9" s="68" customFormat="1" ht="26.25" customHeight="1">
      <c r="A31" s="161"/>
      <c r="B31" s="162"/>
      <c r="C31" s="44" t="s">
        <v>71</v>
      </c>
      <c r="D31" s="78">
        <v>449374.643</v>
      </c>
      <c r="E31" s="78">
        <v>0</v>
      </c>
      <c r="F31" s="78">
        <v>0</v>
      </c>
      <c r="G31" s="78"/>
      <c r="H31" s="78">
        <f t="shared" si="0"/>
        <v>0</v>
      </c>
      <c r="I31" s="64">
        <f>G31-95</f>
        <v>-95</v>
      </c>
    </row>
    <row r="32" spans="1:9" s="68" customFormat="1" ht="21.75" customHeight="1" hidden="1">
      <c r="A32" s="163"/>
      <c r="B32" s="164"/>
      <c r="C32" s="71" t="s">
        <v>96</v>
      </c>
      <c r="D32" s="131"/>
      <c r="E32" s="131"/>
      <c r="F32" s="81"/>
      <c r="G32" s="78" t="e">
        <f t="shared" si="2"/>
        <v>#DIV/0!</v>
      </c>
      <c r="H32" s="93" t="e">
        <f t="shared" si="0"/>
        <v>#DIV/0!</v>
      </c>
      <c r="I32" s="94" t="e">
        <f t="shared" si="1"/>
        <v>#DIV/0!</v>
      </c>
    </row>
    <row r="33" spans="1:9" s="2" customFormat="1" ht="48" customHeight="1">
      <c r="A33" s="91">
        <v>924</v>
      </c>
      <c r="B33" s="92" t="s">
        <v>85</v>
      </c>
      <c r="C33" s="25" t="s">
        <v>84</v>
      </c>
      <c r="D33" s="63">
        <f>D34+D35</f>
        <v>2289507.167</v>
      </c>
      <c r="E33" s="63">
        <f>E34+E35</f>
        <v>1388136.942</v>
      </c>
      <c r="F33" s="63">
        <f>F34+F35</f>
        <v>1357688.875</v>
      </c>
      <c r="G33" s="63">
        <f t="shared" si="2"/>
        <v>97.806551639197</v>
      </c>
      <c r="H33" s="63">
        <f t="shared" si="0"/>
        <v>59.300485911079925</v>
      </c>
      <c r="I33" s="83">
        <f t="shared" si="1"/>
        <v>2.8065516391969965</v>
      </c>
    </row>
    <row r="34" spans="1:9" s="2" customFormat="1" ht="16.5" customHeight="1">
      <c r="A34" s="193"/>
      <c r="B34" s="193"/>
      <c r="C34" s="44" t="s">
        <v>35</v>
      </c>
      <c r="D34" s="78">
        <v>2156830.6969999997</v>
      </c>
      <c r="E34" s="78">
        <v>1320065.472</v>
      </c>
      <c r="F34" s="78">
        <v>1289686.203</v>
      </c>
      <c r="G34" s="78">
        <f t="shared" si="2"/>
        <v>97.69865437401577</v>
      </c>
      <c r="H34" s="78">
        <f t="shared" si="0"/>
        <v>59.795430619281476</v>
      </c>
      <c r="I34" s="64">
        <f t="shared" si="1"/>
        <v>2.6986543740157742</v>
      </c>
    </row>
    <row r="35" spans="1:9" s="2" customFormat="1" ht="27.75" customHeight="1">
      <c r="A35" s="193"/>
      <c r="B35" s="193"/>
      <c r="C35" s="49" t="s">
        <v>71</v>
      </c>
      <c r="D35" s="78">
        <v>132676.47</v>
      </c>
      <c r="E35" s="78">
        <v>68071.46999999999</v>
      </c>
      <c r="F35" s="78">
        <v>68002.67199999999</v>
      </c>
      <c r="G35" s="78">
        <f t="shared" si="2"/>
        <v>99.89893269529804</v>
      </c>
      <c r="H35" s="78">
        <f t="shared" si="0"/>
        <v>51.25450805255822</v>
      </c>
      <c r="I35" s="125">
        <f t="shared" si="1"/>
        <v>4.898932695298043</v>
      </c>
    </row>
    <row r="36" spans="1:9" s="2" customFormat="1" ht="21.75" customHeight="1" hidden="1">
      <c r="A36" s="116"/>
      <c r="B36" s="117"/>
      <c r="C36" s="73" t="s">
        <v>96</v>
      </c>
      <c r="D36" s="131">
        <v>0</v>
      </c>
      <c r="E36" s="131">
        <v>0</v>
      </c>
      <c r="F36" s="81">
        <v>0</v>
      </c>
      <c r="G36" s="81" t="e">
        <f>F36/E36*100</f>
        <v>#DIV/0!</v>
      </c>
      <c r="H36" s="81" t="e">
        <f>F36/D36*100</f>
        <v>#DIV/0!</v>
      </c>
      <c r="I36" s="72" t="e">
        <f>G36-95</f>
        <v>#DIV/0!</v>
      </c>
    </row>
    <row r="37" spans="1:9" s="2" customFormat="1" ht="30" customHeight="1">
      <c r="A37" s="76" t="s">
        <v>2</v>
      </c>
      <c r="B37" s="77" t="s">
        <v>75</v>
      </c>
      <c r="C37" s="25" t="s">
        <v>39</v>
      </c>
      <c r="D37" s="63">
        <f>D38+D39+D40</f>
        <v>18385435.345000003</v>
      </c>
      <c r="E37" s="63">
        <f>E38+E39+E40</f>
        <v>11571093.050999997</v>
      </c>
      <c r="F37" s="63">
        <f>F38+F39+F40</f>
        <v>11571025.022</v>
      </c>
      <c r="G37" s="63">
        <f t="shared" si="2"/>
        <v>99.9994120780146</v>
      </c>
      <c r="H37" s="63">
        <f t="shared" si="0"/>
        <v>62.93582286669535</v>
      </c>
      <c r="I37" s="83">
        <f t="shared" si="1"/>
        <v>4.9994120780146005</v>
      </c>
    </row>
    <row r="38" spans="1:9" s="7" customFormat="1" ht="16.5" customHeight="1">
      <c r="A38" s="159"/>
      <c r="B38" s="160"/>
      <c r="C38" s="41" t="s">
        <v>35</v>
      </c>
      <c r="D38" s="78">
        <v>4911252.191000001</v>
      </c>
      <c r="E38" s="78">
        <v>2949179.148</v>
      </c>
      <c r="F38" s="78">
        <v>2949111.822</v>
      </c>
      <c r="G38" s="78">
        <f>F38/E38*100</f>
        <v>99.99771712749137</v>
      </c>
      <c r="H38" s="78">
        <f t="shared" si="0"/>
        <v>60.04806324961942</v>
      </c>
      <c r="I38" s="64">
        <f t="shared" si="1"/>
        <v>4.99771712749137</v>
      </c>
    </row>
    <row r="39" spans="1:9" s="2" customFormat="1" ht="18.75" customHeight="1">
      <c r="A39" s="161"/>
      <c r="B39" s="162"/>
      <c r="C39" s="41" t="s">
        <v>36</v>
      </c>
      <c r="D39" s="78">
        <v>12081241.501</v>
      </c>
      <c r="E39" s="78">
        <v>7750665.588999998</v>
      </c>
      <c r="F39" s="78">
        <v>7750664.885000001</v>
      </c>
      <c r="G39" s="78">
        <f t="shared" si="2"/>
        <v>99.99999091690914</v>
      </c>
      <c r="H39" s="78">
        <f t="shared" si="0"/>
        <v>64.15453978267428</v>
      </c>
      <c r="I39" s="64">
        <f t="shared" si="1"/>
        <v>4.999990916909141</v>
      </c>
    </row>
    <row r="40" spans="1:9" s="2" customFormat="1" ht="27" customHeight="1">
      <c r="A40" s="161"/>
      <c r="B40" s="162"/>
      <c r="C40" s="41" t="s">
        <v>71</v>
      </c>
      <c r="D40" s="78">
        <v>1392941.6529999997</v>
      </c>
      <c r="E40" s="78">
        <v>871248.3139999999</v>
      </c>
      <c r="F40" s="78">
        <v>871248.315</v>
      </c>
      <c r="G40" s="78">
        <f t="shared" si="2"/>
        <v>100.00000011477785</v>
      </c>
      <c r="H40" s="78">
        <f t="shared" si="0"/>
        <v>62.54736608124103</v>
      </c>
      <c r="I40" s="64">
        <f t="shared" si="1"/>
        <v>5.000000114777848</v>
      </c>
    </row>
    <row r="41" spans="1:9" s="2" customFormat="1" ht="21.75" customHeight="1">
      <c r="A41" s="163"/>
      <c r="B41" s="164"/>
      <c r="C41" s="71" t="s">
        <v>96</v>
      </c>
      <c r="D41" s="81">
        <v>112800.67499999999</v>
      </c>
      <c r="E41" s="81">
        <v>0</v>
      </c>
      <c r="F41" s="81">
        <v>0</v>
      </c>
      <c r="G41" s="81"/>
      <c r="H41" s="81">
        <f t="shared" si="0"/>
        <v>0</v>
      </c>
      <c r="I41" s="72">
        <f t="shared" si="1"/>
        <v>-95</v>
      </c>
    </row>
    <row r="42" spans="1:9" s="2" customFormat="1" ht="30" customHeight="1">
      <c r="A42" s="40" t="s">
        <v>3</v>
      </c>
      <c r="B42" s="25" t="s">
        <v>4</v>
      </c>
      <c r="C42" s="25" t="s">
        <v>40</v>
      </c>
      <c r="D42" s="63">
        <f>D43+D44+D45</f>
        <v>649115.481</v>
      </c>
      <c r="E42" s="63">
        <f>E43+E44+E45</f>
        <v>452780.5460000002</v>
      </c>
      <c r="F42" s="63">
        <f>F43+F44+F45</f>
        <v>434129.36299999995</v>
      </c>
      <c r="G42" s="63">
        <f t="shared" si="2"/>
        <v>95.88074550358438</v>
      </c>
      <c r="H42" s="63">
        <f t="shared" si="0"/>
        <v>66.88014316515738</v>
      </c>
      <c r="I42" s="83">
        <f t="shared" si="1"/>
        <v>0.8807455035843788</v>
      </c>
    </row>
    <row r="43" spans="1:9" s="7" customFormat="1" ht="16.5" customHeight="1">
      <c r="A43" s="159"/>
      <c r="B43" s="160"/>
      <c r="C43" s="50" t="s">
        <v>35</v>
      </c>
      <c r="D43" s="78">
        <v>488597.6330000001</v>
      </c>
      <c r="E43" s="78">
        <v>311136.20700000017</v>
      </c>
      <c r="F43" s="78">
        <v>293740.768</v>
      </c>
      <c r="G43" s="78">
        <f t="shared" si="2"/>
        <v>94.40905988803799</v>
      </c>
      <c r="H43" s="78">
        <f t="shared" si="0"/>
        <v>60.11915493663472</v>
      </c>
      <c r="I43" s="64">
        <f t="shared" si="1"/>
        <v>-0.5909401119620128</v>
      </c>
    </row>
    <row r="44" spans="1:9" s="2" customFormat="1" ht="16.5" customHeight="1">
      <c r="A44" s="161"/>
      <c r="B44" s="162"/>
      <c r="C44" s="41" t="s">
        <v>36</v>
      </c>
      <c r="D44" s="78">
        <v>3516.2999999999997</v>
      </c>
      <c r="E44" s="78">
        <v>2308.8559999999998</v>
      </c>
      <c r="F44" s="78">
        <v>1930.355</v>
      </c>
      <c r="G44" s="78">
        <f t="shared" si="2"/>
        <v>83.60655666702472</v>
      </c>
      <c r="H44" s="78">
        <f t="shared" si="0"/>
        <v>54.89733526718427</v>
      </c>
      <c r="I44" s="64">
        <f t="shared" si="1"/>
        <v>-11.39344333297528</v>
      </c>
    </row>
    <row r="45" spans="1:9" s="23" customFormat="1" ht="27" customHeight="1">
      <c r="A45" s="163"/>
      <c r="B45" s="164"/>
      <c r="C45" s="44" t="s">
        <v>71</v>
      </c>
      <c r="D45" s="78">
        <v>157001.54799999998</v>
      </c>
      <c r="E45" s="78">
        <v>139335.483</v>
      </c>
      <c r="F45" s="78">
        <v>138458.24</v>
      </c>
      <c r="G45" s="78">
        <f t="shared" si="2"/>
        <v>99.37040947423277</v>
      </c>
      <c r="H45" s="78">
        <f t="shared" si="0"/>
        <v>88.18909225022419</v>
      </c>
      <c r="I45" s="64">
        <f t="shared" si="1"/>
        <v>4.370409474232773</v>
      </c>
    </row>
    <row r="46" spans="1:10" s="2" customFormat="1" ht="30" customHeight="1">
      <c r="A46" s="40" t="s">
        <v>5</v>
      </c>
      <c r="B46" s="25" t="s">
        <v>6</v>
      </c>
      <c r="C46" s="25" t="s">
        <v>41</v>
      </c>
      <c r="D46" s="63">
        <f>D47+D48+D49</f>
        <v>925554.882</v>
      </c>
      <c r="E46" s="63">
        <f>E47+E48+E49</f>
        <v>505583.9609999999</v>
      </c>
      <c r="F46" s="63">
        <f>F47+F48+F49</f>
        <v>495528.70499999996</v>
      </c>
      <c r="G46" s="63">
        <f>F46/E46*100</f>
        <v>98.01116000988014</v>
      </c>
      <c r="H46" s="63">
        <f t="shared" si="0"/>
        <v>53.538554507889245</v>
      </c>
      <c r="I46" s="123">
        <f>G46-95</f>
        <v>3.011160009880143</v>
      </c>
      <c r="J46" s="53"/>
    </row>
    <row r="47" spans="1:9" s="7" customFormat="1" ht="16.5" customHeight="1">
      <c r="A47" s="159"/>
      <c r="B47" s="160"/>
      <c r="C47" s="41" t="s">
        <v>35</v>
      </c>
      <c r="D47" s="78">
        <v>628440.063</v>
      </c>
      <c r="E47" s="78">
        <v>379093.4689999999</v>
      </c>
      <c r="F47" s="78">
        <v>369137.299</v>
      </c>
      <c r="G47" s="78">
        <f>F47/E47*100</f>
        <v>97.3736899170901</v>
      </c>
      <c r="H47" s="78">
        <f t="shared" si="0"/>
        <v>58.73866431077614</v>
      </c>
      <c r="I47" s="64">
        <f t="shared" si="1"/>
        <v>2.373689917090104</v>
      </c>
    </row>
    <row r="48" spans="1:9" s="2" customFormat="1" ht="16.5" customHeight="1">
      <c r="A48" s="161"/>
      <c r="B48" s="162"/>
      <c r="C48" s="41" t="s">
        <v>36</v>
      </c>
      <c r="D48" s="78">
        <v>10164.5</v>
      </c>
      <c r="E48" s="78">
        <v>6559.31</v>
      </c>
      <c r="F48" s="78">
        <v>6461.653</v>
      </c>
      <c r="G48" s="78">
        <f t="shared" si="2"/>
        <v>98.51116961997526</v>
      </c>
      <c r="H48" s="78">
        <f t="shared" si="0"/>
        <v>63.570790496335285</v>
      </c>
      <c r="I48" s="125">
        <f t="shared" si="1"/>
        <v>3.511169619975263</v>
      </c>
    </row>
    <row r="49" spans="1:9" s="23" customFormat="1" ht="27" customHeight="1">
      <c r="A49" s="163"/>
      <c r="B49" s="164"/>
      <c r="C49" s="44" t="s">
        <v>71</v>
      </c>
      <c r="D49" s="78">
        <v>286950.319</v>
      </c>
      <c r="E49" s="78">
        <v>119931.182</v>
      </c>
      <c r="F49" s="78">
        <v>119929.753</v>
      </c>
      <c r="G49" s="78">
        <f t="shared" si="2"/>
        <v>99.99880848335172</v>
      </c>
      <c r="H49" s="78">
        <f t="shared" si="0"/>
        <v>41.79460521875217</v>
      </c>
      <c r="I49" s="64">
        <f t="shared" si="1"/>
        <v>4.9988084833517235</v>
      </c>
    </row>
    <row r="50" spans="1:9" s="2" customFormat="1" ht="30" customHeight="1">
      <c r="A50" s="40" t="s">
        <v>7</v>
      </c>
      <c r="B50" s="25" t="s">
        <v>8</v>
      </c>
      <c r="C50" s="25" t="s">
        <v>42</v>
      </c>
      <c r="D50" s="63">
        <f>D51+D52+D53</f>
        <v>779051.8820000001</v>
      </c>
      <c r="E50" s="63">
        <f>E51+E52+E53</f>
        <v>517939.067</v>
      </c>
      <c r="F50" s="63">
        <f>F51+F52+F53</f>
        <v>391768.55000000005</v>
      </c>
      <c r="G50" s="63">
        <f>F50/E50*100</f>
        <v>75.63989182534479</v>
      </c>
      <c r="H50" s="63">
        <f t="shared" si="0"/>
        <v>50.287863883242636</v>
      </c>
      <c r="I50" s="83">
        <f>G50-95</f>
        <v>-19.36010817465521</v>
      </c>
    </row>
    <row r="51" spans="1:9" s="7" customFormat="1" ht="16.5" customHeight="1">
      <c r="A51" s="159"/>
      <c r="B51" s="160"/>
      <c r="C51" s="41" t="s">
        <v>35</v>
      </c>
      <c r="D51" s="78">
        <v>627225.841</v>
      </c>
      <c r="E51" s="78">
        <v>448139.349</v>
      </c>
      <c r="F51" s="78">
        <v>342802.156</v>
      </c>
      <c r="G51" s="78">
        <f>F51/E51*100</f>
        <v>76.4945450036792</v>
      </c>
      <c r="H51" s="78">
        <f t="shared" si="0"/>
        <v>54.65370423091353</v>
      </c>
      <c r="I51" s="64">
        <f t="shared" si="1"/>
        <v>-18.505454996320793</v>
      </c>
    </row>
    <row r="52" spans="1:9" s="2" customFormat="1" ht="16.5" customHeight="1">
      <c r="A52" s="161"/>
      <c r="B52" s="162"/>
      <c r="C52" s="41" t="s">
        <v>36</v>
      </c>
      <c r="D52" s="78">
        <v>9641.800000000001</v>
      </c>
      <c r="E52" s="78">
        <v>5914.5</v>
      </c>
      <c r="F52" s="78">
        <v>5436.378</v>
      </c>
      <c r="G52" s="78">
        <f t="shared" si="2"/>
        <v>91.91610448896779</v>
      </c>
      <c r="H52" s="78">
        <f t="shared" si="0"/>
        <v>56.38343462838888</v>
      </c>
      <c r="I52" s="64">
        <f t="shared" si="1"/>
        <v>-3.0838955110322104</v>
      </c>
    </row>
    <row r="53" spans="1:9" s="23" customFormat="1" ht="27.75" customHeight="1">
      <c r="A53" s="163"/>
      <c r="B53" s="164"/>
      <c r="C53" s="44" t="s">
        <v>71</v>
      </c>
      <c r="D53" s="78">
        <v>142184.241</v>
      </c>
      <c r="E53" s="78">
        <v>63885.218</v>
      </c>
      <c r="F53" s="78">
        <v>43530.016</v>
      </c>
      <c r="G53" s="78">
        <f t="shared" si="2"/>
        <v>68.13785311024532</v>
      </c>
      <c r="H53" s="78">
        <f t="shared" si="0"/>
        <v>30.615218461517124</v>
      </c>
      <c r="I53" s="125">
        <f t="shared" si="1"/>
        <v>-26.862146889754683</v>
      </c>
    </row>
    <row r="54" spans="1:10" s="2" customFormat="1" ht="30" customHeight="1">
      <c r="A54" s="40" t="s">
        <v>9</v>
      </c>
      <c r="B54" s="25" t="s">
        <v>10</v>
      </c>
      <c r="C54" s="25" t="s">
        <v>46</v>
      </c>
      <c r="D54" s="63">
        <f>D55+D56+D57</f>
        <v>730707.7110000001</v>
      </c>
      <c r="E54" s="63">
        <f>E55+E56+E57</f>
        <v>500231.1590000001</v>
      </c>
      <c r="F54" s="63">
        <f>F55+F56+F57</f>
        <v>469550.6220000001</v>
      </c>
      <c r="G54" s="63">
        <f>F54/E54*100</f>
        <v>93.8667281219881</v>
      </c>
      <c r="H54" s="63">
        <f t="shared" si="0"/>
        <v>64.2597053420174</v>
      </c>
      <c r="I54" s="83">
        <f t="shared" si="1"/>
        <v>-1.1332718780118967</v>
      </c>
      <c r="J54" s="53"/>
    </row>
    <row r="55" spans="1:9" s="7" customFormat="1" ht="16.5" customHeight="1">
      <c r="A55" s="159"/>
      <c r="B55" s="160"/>
      <c r="C55" s="41" t="s">
        <v>35</v>
      </c>
      <c r="D55" s="78">
        <v>479752.612</v>
      </c>
      <c r="E55" s="78">
        <v>299268.0190000001</v>
      </c>
      <c r="F55" s="78">
        <v>276229.51000000007</v>
      </c>
      <c r="G55" s="78">
        <f t="shared" si="2"/>
        <v>92.30171366891027</v>
      </c>
      <c r="H55" s="78">
        <f t="shared" si="0"/>
        <v>57.57748954163069</v>
      </c>
      <c r="I55" s="64">
        <f t="shared" si="1"/>
        <v>-2.698286331089733</v>
      </c>
    </row>
    <row r="56" spans="1:9" s="2" customFormat="1" ht="16.5" customHeight="1">
      <c r="A56" s="161"/>
      <c r="B56" s="162"/>
      <c r="C56" s="41" t="s">
        <v>36</v>
      </c>
      <c r="D56" s="78">
        <v>8434.4</v>
      </c>
      <c r="E56" s="78">
        <v>4784.875</v>
      </c>
      <c r="F56" s="78">
        <v>4312.63</v>
      </c>
      <c r="G56" s="78">
        <f t="shared" si="2"/>
        <v>90.13046317824394</v>
      </c>
      <c r="H56" s="78">
        <f t="shared" si="0"/>
        <v>51.13143792089539</v>
      </c>
      <c r="I56" s="64">
        <f t="shared" si="1"/>
        <v>-4.869536821756057</v>
      </c>
    </row>
    <row r="57" spans="1:9" s="23" customFormat="1" ht="27.75" customHeight="1">
      <c r="A57" s="163"/>
      <c r="B57" s="164"/>
      <c r="C57" s="44" t="s">
        <v>71</v>
      </c>
      <c r="D57" s="78">
        <v>242520.69900000002</v>
      </c>
      <c r="E57" s="78">
        <v>196178.265</v>
      </c>
      <c r="F57" s="78">
        <v>189008.482</v>
      </c>
      <c r="G57" s="78">
        <f t="shared" si="2"/>
        <v>96.34527148050778</v>
      </c>
      <c r="H57" s="78">
        <f t="shared" si="0"/>
        <v>77.93498978823246</v>
      </c>
      <c r="I57" s="64">
        <f t="shared" si="1"/>
        <v>1.3452714805077761</v>
      </c>
    </row>
    <row r="58" spans="1:10" s="2" customFormat="1" ht="30" customHeight="1">
      <c r="A58" s="40" t="s">
        <v>11</v>
      </c>
      <c r="B58" s="25" t="s">
        <v>12</v>
      </c>
      <c r="C58" s="25" t="s">
        <v>45</v>
      </c>
      <c r="D58" s="63">
        <f>D59+D60+D61</f>
        <v>724361.4779999998</v>
      </c>
      <c r="E58" s="63">
        <f>E59+E60+E61</f>
        <v>531442.5699999998</v>
      </c>
      <c r="F58" s="63">
        <f>F59+F60+F61</f>
        <v>452118.13</v>
      </c>
      <c r="G58" s="63">
        <f t="shared" si="2"/>
        <v>85.07375124277307</v>
      </c>
      <c r="H58" s="63">
        <f t="shared" si="0"/>
        <v>62.416092480279595</v>
      </c>
      <c r="I58" s="83">
        <f t="shared" si="1"/>
        <v>-9.92624875722693</v>
      </c>
      <c r="J58" s="53"/>
    </row>
    <row r="59" spans="1:9" s="7" customFormat="1" ht="16.5" customHeight="1">
      <c r="A59" s="159"/>
      <c r="B59" s="160"/>
      <c r="C59" s="41" t="s">
        <v>35</v>
      </c>
      <c r="D59" s="78">
        <v>528016.0089999998</v>
      </c>
      <c r="E59" s="78">
        <v>391450.5529999999</v>
      </c>
      <c r="F59" s="78">
        <v>313747.317</v>
      </c>
      <c r="G59" s="78">
        <f>F59/E59*100</f>
        <v>80.14992304787984</v>
      </c>
      <c r="H59" s="78">
        <f t="shared" si="0"/>
        <v>59.42003872083357</v>
      </c>
      <c r="I59" s="64">
        <f t="shared" si="1"/>
        <v>-14.850076952120162</v>
      </c>
    </row>
    <row r="60" spans="1:9" s="2" customFormat="1" ht="16.5" customHeight="1">
      <c r="A60" s="161"/>
      <c r="B60" s="162"/>
      <c r="C60" s="41" t="s">
        <v>36</v>
      </c>
      <c r="D60" s="78">
        <v>8366.1</v>
      </c>
      <c r="E60" s="78">
        <v>5560.759999999999</v>
      </c>
      <c r="F60" s="78">
        <v>4729.783</v>
      </c>
      <c r="G60" s="78">
        <f t="shared" si="2"/>
        <v>85.05641315215907</v>
      </c>
      <c r="H60" s="78">
        <f t="shared" si="0"/>
        <v>56.5350999868517</v>
      </c>
      <c r="I60" s="64">
        <f t="shared" si="1"/>
        <v>-9.943586847840933</v>
      </c>
    </row>
    <row r="61" spans="1:9" s="23" customFormat="1" ht="27" customHeight="1">
      <c r="A61" s="163"/>
      <c r="B61" s="164"/>
      <c r="C61" s="44" t="s">
        <v>71</v>
      </c>
      <c r="D61" s="78">
        <v>187979.36899999998</v>
      </c>
      <c r="E61" s="78">
        <v>134431.25699999998</v>
      </c>
      <c r="F61" s="78">
        <v>133641.03</v>
      </c>
      <c r="G61" s="78">
        <f t="shared" si="2"/>
        <v>99.41217019193684</v>
      </c>
      <c r="H61" s="78">
        <f t="shared" si="0"/>
        <v>71.09345600580244</v>
      </c>
      <c r="I61" s="125">
        <f t="shared" si="1"/>
        <v>4.412170191936838</v>
      </c>
    </row>
    <row r="62" spans="1:10" s="2" customFormat="1" ht="30" customHeight="1">
      <c r="A62" s="40" t="s">
        <v>13</v>
      </c>
      <c r="B62" s="25" t="s">
        <v>14</v>
      </c>
      <c r="C62" s="25" t="s">
        <v>44</v>
      </c>
      <c r="D62" s="63">
        <f>D63+D64+D65</f>
        <v>555509.0829999999</v>
      </c>
      <c r="E62" s="63">
        <f>E63+E64+E65</f>
        <v>384391.373</v>
      </c>
      <c r="F62" s="63">
        <f>F63+F64+F65</f>
        <v>338790.713</v>
      </c>
      <c r="G62" s="63">
        <f t="shared" si="2"/>
        <v>88.13691898335085</v>
      </c>
      <c r="H62" s="63">
        <f t="shared" si="0"/>
        <v>60.98742997510988</v>
      </c>
      <c r="I62" s="83">
        <f t="shared" si="1"/>
        <v>-6.863081016649147</v>
      </c>
      <c r="J62" s="53"/>
    </row>
    <row r="63" spans="1:9" s="7" customFormat="1" ht="16.5" customHeight="1">
      <c r="A63" s="159"/>
      <c r="B63" s="160"/>
      <c r="C63" s="41" t="s">
        <v>35</v>
      </c>
      <c r="D63" s="78">
        <v>412145.7879999998</v>
      </c>
      <c r="E63" s="78">
        <v>282045.632</v>
      </c>
      <c r="F63" s="78">
        <v>238732.893</v>
      </c>
      <c r="G63" s="78">
        <f>F63/E63*100</f>
        <v>84.6433576393766</v>
      </c>
      <c r="H63" s="78">
        <f t="shared" si="0"/>
        <v>57.92438014676499</v>
      </c>
      <c r="I63" s="64">
        <f t="shared" si="1"/>
        <v>-10.356642360623397</v>
      </c>
    </row>
    <row r="64" spans="1:9" s="2" customFormat="1" ht="16.5" customHeight="1">
      <c r="A64" s="161"/>
      <c r="B64" s="162"/>
      <c r="C64" s="41" t="s">
        <v>36</v>
      </c>
      <c r="D64" s="78">
        <v>7577.1</v>
      </c>
      <c r="E64" s="78">
        <v>4944.982999999999</v>
      </c>
      <c r="F64" s="78">
        <v>4177.016</v>
      </c>
      <c r="G64" s="78">
        <f t="shared" si="2"/>
        <v>84.46977471914464</v>
      </c>
      <c r="H64" s="78">
        <f t="shared" si="0"/>
        <v>55.126842723469395</v>
      </c>
      <c r="I64" s="64">
        <f t="shared" si="1"/>
        <v>-10.530225280855362</v>
      </c>
    </row>
    <row r="65" spans="1:9" s="23" customFormat="1" ht="27" customHeight="1">
      <c r="A65" s="163"/>
      <c r="B65" s="164"/>
      <c r="C65" s="44" t="s">
        <v>71</v>
      </c>
      <c r="D65" s="78">
        <v>135786.195</v>
      </c>
      <c r="E65" s="78">
        <v>97400.758</v>
      </c>
      <c r="F65" s="78">
        <v>95880.804</v>
      </c>
      <c r="G65" s="78">
        <f t="shared" si="2"/>
        <v>98.43948442372492</v>
      </c>
      <c r="H65" s="78">
        <f t="shared" si="0"/>
        <v>70.61159936030316</v>
      </c>
      <c r="I65" s="64">
        <f t="shared" si="1"/>
        <v>3.4394844237249202</v>
      </c>
    </row>
    <row r="66" spans="1:10" s="2" customFormat="1" ht="37.5" customHeight="1">
      <c r="A66" s="40" t="s">
        <v>15</v>
      </c>
      <c r="B66" s="25" t="s">
        <v>16</v>
      </c>
      <c r="C66" s="25" t="s">
        <v>68</v>
      </c>
      <c r="D66" s="63">
        <f>D67+D68+D69</f>
        <v>484234.0650000001</v>
      </c>
      <c r="E66" s="63">
        <f>E67+E68+E69</f>
        <v>351910.826</v>
      </c>
      <c r="F66" s="63">
        <f>F67+F68+F69</f>
        <v>310080.793</v>
      </c>
      <c r="G66" s="122">
        <f t="shared" si="2"/>
        <v>88.113456617558</v>
      </c>
      <c r="H66" s="63">
        <f t="shared" si="0"/>
        <v>64.03531172471311</v>
      </c>
      <c r="I66" s="123">
        <f t="shared" si="1"/>
        <v>-6.8865433824419995</v>
      </c>
      <c r="J66" s="53"/>
    </row>
    <row r="67" spans="1:9" s="7" customFormat="1" ht="16.5" customHeight="1">
      <c r="A67" s="159"/>
      <c r="B67" s="160"/>
      <c r="C67" s="41" t="s">
        <v>35</v>
      </c>
      <c r="D67" s="78">
        <v>417539.54200000013</v>
      </c>
      <c r="E67" s="78">
        <v>292752.913</v>
      </c>
      <c r="F67" s="78">
        <v>251111.873</v>
      </c>
      <c r="G67" s="78">
        <f t="shared" si="2"/>
        <v>85.77604589027608</v>
      </c>
      <c r="H67" s="78">
        <f t="shared" si="0"/>
        <v>60.14086038346996</v>
      </c>
      <c r="I67" s="125">
        <f t="shared" si="1"/>
        <v>-9.22395410972392</v>
      </c>
    </row>
    <row r="68" spans="1:9" s="2" customFormat="1" ht="16.5" customHeight="1">
      <c r="A68" s="161"/>
      <c r="B68" s="162"/>
      <c r="C68" s="41" t="s">
        <v>36</v>
      </c>
      <c r="D68" s="78">
        <v>6688.299999999999</v>
      </c>
      <c r="E68" s="78">
        <v>4264.345</v>
      </c>
      <c r="F68" s="78">
        <v>4075.352</v>
      </c>
      <c r="G68" s="78">
        <f t="shared" si="2"/>
        <v>95.56806496660096</v>
      </c>
      <c r="H68" s="78">
        <f t="shared" si="0"/>
        <v>60.93255386271549</v>
      </c>
      <c r="I68" s="64">
        <f t="shared" si="1"/>
        <v>0.5680649666009572</v>
      </c>
    </row>
    <row r="69" spans="1:9" s="2" customFormat="1" ht="27.75" customHeight="1">
      <c r="A69" s="163"/>
      <c r="B69" s="164"/>
      <c r="C69" s="44" t="s">
        <v>71</v>
      </c>
      <c r="D69" s="78">
        <v>60006.223</v>
      </c>
      <c r="E69" s="78">
        <v>54893.568</v>
      </c>
      <c r="F69" s="78">
        <v>54893.568</v>
      </c>
      <c r="G69" s="78">
        <f t="shared" si="2"/>
        <v>100</v>
      </c>
      <c r="H69" s="78">
        <f t="shared" si="0"/>
        <v>91.47979202090424</v>
      </c>
      <c r="I69" s="64">
        <f t="shared" si="1"/>
        <v>5</v>
      </c>
    </row>
    <row r="70" spans="1:9" s="2" customFormat="1" ht="30" customHeight="1">
      <c r="A70" s="40" t="s">
        <v>17</v>
      </c>
      <c r="B70" s="25" t="s">
        <v>18</v>
      </c>
      <c r="C70" s="25" t="s">
        <v>43</v>
      </c>
      <c r="D70" s="63">
        <f>D71+D72+D73</f>
        <v>100031.25900000002</v>
      </c>
      <c r="E70" s="63">
        <f>E71+E72+E73</f>
        <v>63901.51400000001</v>
      </c>
      <c r="F70" s="63">
        <f>F71+F72+F73</f>
        <v>62921.025</v>
      </c>
      <c r="G70" s="63">
        <f t="shared" si="2"/>
        <v>98.46562477377296</v>
      </c>
      <c r="H70" s="63">
        <f t="shared" si="0"/>
        <v>62.90136266304515</v>
      </c>
      <c r="I70" s="83">
        <f t="shared" si="1"/>
        <v>3.4656247737729586</v>
      </c>
    </row>
    <row r="71" spans="1:9" s="7" customFormat="1" ht="16.5" customHeight="1">
      <c r="A71" s="159"/>
      <c r="B71" s="160"/>
      <c r="C71" s="41" t="s">
        <v>35</v>
      </c>
      <c r="D71" s="78">
        <v>79086.42100000002</v>
      </c>
      <c r="E71" s="78">
        <v>54884.97900000001</v>
      </c>
      <c r="F71" s="78">
        <v>53976.553</v>
      </c>
      <c r="G71" s="78">
        <f t="shared" si="2"/>
        <v>98.34485497389002</v>
      </c>
      <c r="H71" s="78">
        <f t="shared" si="0"/>
        <v>68.25008935478316</v>
      </c>
      <c r="I71" s="64">
        <f t="shared" si="1"/>
        <v>3.3448549738900226</v>
      </c>
    </row>
    <row r="72" spans="1:9" s="2" customFormat="1" ht="16.5" customHeight="1">
      <c r="A72" s="161"/>
      <c r="B72" s="162"/>
      <c r="C72" s="41" t="s">
        <v>36</v>
      </c>
      <c r="D72" s="78">
        <v>712</v>
      </c>
      <c r="E72" s="78">
        <v>440.6330000000001</v>
      </c>
      <c r="F72" s="78">
        <v>368.57</v>
      </c>
      <c r="G72" s="78">
        <f>F72/E72*100</f>
        <v>83.64557352717566</v>
      </c>
      <c r="H72" s="78">
        <f t="shared" si="0"/>
        <v>51.765449438202246</v>
      </c>
      <c r="I72" s="64">
        <f t="shared" si="1"/>
        <v>-11.354426472824343</v>
      </c>
    </row>
    <row r="73" spans="1:9" s="2" customFormat="1" ht="27.75" customHeight="1">
      <c r="A73" s="163"/>
      <c r="B73" s="164"/>
      <c r="C73" s="44" t="s">
        <v>71</v>
      </c>
      <c r="D73" s="78">
        <v>20232.838</v>
      </c>
      <c r="E73" s="78">
        <v>8575.902</v>
      </c>
      <c r="F73" s="78">
        <v>8575.902</v>
      </c>
      <c r="G73" s="78">
        <f>F73/E73*100</f>
        <v>100</v>
      </c>
      <c r="H73" s="78">
        <f t="shared" si="0"/>
        <v>42.386055777246874</v>
      </c>
      <c r="I73" s="64">
        <f t="shared" si="1"/>
        <v>5</v>
      </c>
    </row>
    <row r="74" spans="1:9" s="2" customFormat="1" ht="48" customHeight="1">
      <c r="A74" s="40" t="s">
        <v>86</v>
      </c>
      <c r="B74" s="25" t="s">
        <v>88</v>
      </c>
      <c r="C74" s="25" t="s">
        <v>87</v>
      </c>
      <c r="D74" s="63">
        <f>D75+D76+D77</f>
        <v>1936786.6589999995</v>
      </c>
      <c r="E74" s="63">
        <f>E75+E76+E77</f>
        <v>1231195.253</v>
      </c>
      <c r="F74" s="63">
        <f>F75+F76+F77</f>
        <v>988874.0189999999</v>
      </c>
      <c r="G74" s="63">
        <f t="shared" si="2"/>
        <v>80.31821245171741</v>
      </c>
      <c r="H74" s="63">
        <f t="shared" si="0"/>
        <v>51.057457175514344</v>
      </c>
      <c r="I74" s="83">
        <f t="shared" si="1"/>
        <v>-14.681787548282585</v>
      </c>
    </row>
    <row r="75" spans="1:9" s="2" customFormat="1" ht="16.5" customHeight="1">
      <c r="A75" s="186"/>
      <c r="B75" s="187"/>
      <c r="C75" s="44" t="s">
        <v>35</v>
      </c>
      <c r="D75" s="78">
        <v>1367529.7799999996</v>
      </c>
      <c r="E75" s="78">
        <v>945274.6769999999</v>
      </c>
      <c r="F75" s="78">
        <v>755746.2169999998</v>
      </c>
      <c r="G75" s="78">
        <f aca="true" t="shared" si="3" ref="G75:G143">F75/E75*100</f>
        <v>79.94990613717667</v>
      </c>
      <c r="H75" s="78">
        <f aca="true" t="shared" si="4" ref="H75:H143">F75/D75*100</f>
        <v>55.26360215716839</v>
      </c>
      <c r="I75" s="64">
        <f aca="true" t="shared" si="5" ref="I75:I143">G75-95</f>
        <v>-15.050093862823331</v>
      </c>
    </row>
    <row r="76" spans="1:9" s="10" customFormat="1" ht="16.5" customHeight="1">
      <c r="A76" s="188"/>
      <c r="B76" s="189"/>
      <c r="C76" s="44" t="s">
        <v>36</v>
      </c>
      <c r="D76" s="78">
        <v>3601.9</v>
      </c>
      <c r="E76" s="78">
        <v>1480</v>
      </c>
      <c r="F76" s="78">
        <v>668.786</v>
      </c>
      <c r="G76" s="78">
        <f t="shared" si="3"/>
        <v>45.188243243243235</v>
      </c>
      <c r="H76" s="78">
        <f t="shared" si="4"/>
        <v>18.56758932785474</v>
      </c>
      <c r="I76" s="64">
        <f t="shared" si="5"/>
        <v>-49.811756756756765</v>
      </c>
    </row>
    <row r="77" spans="1:9" s="70" customFormat="1" ht="27.75" customHeight="1">
      <c r="A77" s="188"/>
      <c r="B77" s="189"/>
      <c r="C77" s="44" t="s">
        <v>71</v>
      </c>
      <c r="D77" s="78">
        <v>565654.9789999999</v>
      </c>
      <c r="E77" s="78">
        <v>284440.576</v>
      </c>
      <c r="F77" s="78">
        <v>232459.016</v>
      </c>
      <c r="G77" s="78">
        <f t="shared" si="3"/>
        <v>81.72498427228611</v>
      </c>
      <c r="H77" s="78">
        <f t="shared" si="4"/>
        <v>41.09554845799387</v>
      </c>
      <c r="I77" s="125">
        <f t="shared" si="5"/>
        <v>-13.275015727713892</v>
      </c>
    </row>
    <row r="78" spans="1:10" s="23" customFormat="1" ht="21" customHeight="1">
      <c r="A78" s="190"/>
      <c r="B78" s="191"/>
      <c r="C78" s="73" t="s">
        <v>96</v>
      </c>
      <c r="D78" s="81">
        <v>209797.208</v>
      </c>
      <c r="E78" s="81">
        <v>134838.888</v>
      </c>
      <c r="F78" s="81">
        <v>108874.198</v>
      </c>
      <c r="G78" s="81">
        <f>F78/E78*100</f>
        <v>80.74391565732877</v>
      </c>
      <c r="H78" s="81">
        <f t="shared" si="4"/>
        <v>51.8949699273405</v>
      </c>
      <c r="I78" s="72">
        <f t="shared" si="5"/>
        <v>-14.25608434267123</v>
      </c>
      <c r="J78" s="57"/>
    </row>
    <row r="79" spans="1:9" s="2" customFormat="1" ht="44.25" customHeight="1">
      <c r="A79" s="47" t="s">
        <v>92</v>
      </c>
      <c r="B79" s="48" t="s">
        <v>93</v>
      </c>
      <c r="C79" s="25" t="s">
        <v>91</v>
      </c>
      <c r="D79" s="63">
        <f>D80+D81</f>
        <v>5155087.315</v>
      </c>
      <c r="E79" s="63">
        <f>E80+E81</f>
        <v>2608871.3589999997</v>
      </c>
      <c r="F79" s="63">
        <f>F80+F81</f>
        <v>2425757.5009999997</v>
      </c>
      <c r="G79" s="63">
        <f t="shared" si="3"/>
        <v>92.9811081957606</v>
      </c>
      <c r="H79" s="63">
        <f>F79/D79*100</f>
        <v>47.05560454702016</v>
      </c>
      <c r="I79" s="83">
        <f t="shared" si="5"/>
        <v>-2.018891804239402</v>
      </c>
    </row>
    <row r="80" spans="1:9" s="2" customFormat="1" ht="16.5" customHeight="1">
      <c r="A80" s="186"/>
      <c r="B80" s="187"/>
      <c r="C80" s="44" t="s">
        <v>35</v>
      </c>
      <c r="D80" s="78">
        <v>2037290.8020000001</v>
      </c>
      <c r="E80" s="78">
        <v>1081979.7409999997</v>
      </c>
      <c r="F80" s="78">
        <v>939434.0079999997</v>
      </c>
      <c r="G80" s="78">
        <f>F80/E80*100</f>
        <v>86.8254711619411</v>
      </c>
      <c r="H80" s="78">
        <f t="shared" si="4"/>
        <v>46.111925066257655</v>
      </c>
      <c r="I80" s="64">
        <f t="shared" si="5"/>
        <v>-8.174528838058905</v>
      </c>
    </row>
    <row r="81" spans="1:9" s="23" customFormat="1" ht="27" customHeight="1">
      <c r="A81" s="188"/>
      <c r="B81" s="189"/>
      <c r="C81" s="44" t="s">
        <v>71</v>
      </c>
      <c r="D81" s="78">
        <v>3117796.5130000003</v>
      </c>
      <c r="E81" s="78">
        <v>1526891.618</v>
      </c>
      <c r="F81" s="78">
        <v>1486323.493</v>
      </c>
      <c r="G81" s="78">
        <f t="shared" si="3"/>
        <v>97.34309072616836</v>
      </c>
      <c r="H81" s="78">
        <f t="shared" si="4"/>
        <v>47.67224181573776</v>
      </c>
      <c r="I81" s="64">
        <f t="shared" si="5"/>
        <v>2.343090726168356</v>
      </c>
    </row>
    <row r="82" spans="1:10" s="23" customFormat="1" ht="21" customHeight="1">
      <c r="A82" s="188"/>
      <c r="B82" s="189"/>
      <c r="C82" s="74" t="s">
        <v>96</v>
      </c>
      <c r="D82" s="81">
        <v>5065190.242</v>
      </c>
      <c r="E82" s="81">
        <v>2560343.055</v>
      </c>
      <c r="F82" s="81">
        <v>2377231.815</v>
      </c>
      <c r="G82" s="81">
        <f t="shared" si="3"/>
        <v>92.84817557387831</v>
      </c>
      <c r="H82" s="81">
        <f t="shared" si="4"/>
        <v>46.93272515784808</v>
      </c>
      <c r="I82" s="72">
        <f t="shared" si="5"/>
        <v>-2.151824426121692</v>
      </c>
      <c r="J82" s="58"/>
    </row>
    <row r="83" spans="1:9" s="2" customFormat="1" ht="45" customHeight="1">
      <c r="A83" s="40" t="s">
        <v>19</v>
      </c>
      <c r="B83" s="25" t="s">
        <v>111</v>
      </c>
      <c r="C83" s="25" t="s">
        <v>47</v>
      </c>
      <c r="D83" s="63">
        <f>D85+D86+D87</f>
        <v>6649293.751</v>
      </c>
      <c r="E83" s="63">
        <f>E85+E86+E87</f>
        <v>3534763.2600000002</v>
      </c>
      <c r="F83" s="63">
        <f>F85+F86+F87</f>
        <v>2990266.609</v>
      </c>
      <c r="G83" s="63">
        <f t="shared" si="3"/>
        <v>84.59595138487435</v>
      </c>
      <c r="H83" s="63">
        <f t="shared" si="4"/>
        <v>44.97119124193134</v>
      </c>
      <c r="I83" s="83">
        <f t="shared" si="5"/>
        <v>-10.404048615125646</v>
      </c>
    </row>
    <row r="84" spans="1:9" s="2" customFormat="1" ht="45" customHeight="1" hidden="1">
      <c r="A84" s="159"/>
      <c r="B84" s="160"/>
      <c r="C84" s="25" t="s">
        <v>123</v>
      </c>
      <c r="D84" s="129">
        <f>D85+D86+D88</f>
        <v>3685123.929</v>
      </c>
      <c r="E84" s="129">
        <f>E85+E86+E88</f>
        <v>2299472.009</v>
      </c>
      <c r="F84" s="63">
        <f>F85+F86+F88</f>
        <v>1977997.179</v>
      </c>
      <c r="G84" s="63">
        <f>F84/E84*100</f>
        <v>86.01962412493972</v>
      </c>
      <c r="H84" s="63">
        <f>F84/D84*100</f>
        <v>53.67518751361916</v>
      </c>
      <c r="I84" s="83">
        <f t="shared" si="5"/>
        <v>-8.980375875060275</v>
      </c>
    </row>
    <row r="85" spans="1:9" s="7" customFormat="1" ht="16.5" customHeight="1">
      <c r="A85" s="161"/>
      <c r="B85" s="162"/>
      <c r="C85" s="41" t="s">
        <v>35</v>
      </c>
      <c r="D85" s="78">
        <f>3881869.829-205279.8</f>
        <v>3676590.029</v>
      </c>
      <c r="E85" s="78">
        <v>2293842.109</v>
      </c>
      <c r="F85" s="150">
        <v>1973981.3</v>
      </c>
      <c r="G85" s="78">
        <f t="shared" si="3"/>
        <v>86.05567454948138</v>
      </c>
      <c r="H85" s="78">
        <f t="shared" si="4"/>
        <v>53.690547067520214</v>
      </c>
      <c r="I85" s="64">
        <f t="shared" si="5"/>
        <v>-8.944325450518619</v>
      </c>
    </row>
    <row r="86" spans="1:9" s="7" customFormat="1" ht="16.5" customHeight="1">
      <c r="A86" s="161"/>
      <c r="B86" s="162"/>
      <c r="C86" s="41" t="s">
        <v>36</v>
      </c>
      <c r="D86" s="78">
        <v>8533.9</v>
      </c>
      <c r="E86" s="78">
        <v>5629.9</v>
      </c>
      <c r="F86" s="78">
        <v>4015.879</v>
      </c>
      <c r="G86" s="78">
        <f t="shared" si="3"/>
        <v>71.331266985204</v>
      </c>
      <c r="H86" s="78">
        <f t="shared" si="4"/>
        <v>47.05795708878707</v>
      </c>
      <c r="I86" s="64">
        <f t="shared" si="5"/>
        <v>-23.668733014796004</v>
      </c>
    </row>
    <row r="87" spans="1:9" s="2" customFormat="1" ht="27" customHeight="1">
      <c r="A87" s="161"/>
      <c r="B87" s="162"/>
      <c r="C87" s="41" t="s">
        <v>71</v>
      </c>
      <c r="D87" s="78">
        <v>2964169.8219999997</v>
      </c>
      <c r="E87" s="78">
        <v>1235291.2510000002</v>
      </c>
      <c r="F87" s="78">
        <v>1012269.43</v>
      </c>
      <c r="G87" s="78">
        <f>F87/E87*100</f>
        <v>81.94581068881868</v>
      </c>
      <c r="H87" s="78">
        <f t="shared" si="4"/>
        <v>34.15018338311657</v>
      </c>
      <c r="I87" s="64">
        <f>G87-95</f>
        <v>-13.054189311181318</v>
      </c>
    </row>
    <row r="88" spans="1:9" s="2" customFormat="1" ht="44.25" customHeight="1" hidden="1">
      <c r="A88" s="161"/>
      <c r="B88" s="162"/>
      <c r="C88" s="95" t="s">
        <v>124</v>
      </c>
      <c r="D88" s="130"/>
      <c r="E88" s="130"/>
      <c r="F88" s="78"/>
      <c r="G88" s="78" t="e">
        <f>F88/E88*100</f>
        <v>#DIV/0!</v>
      </c>
      <c r="H88" s="78" t="e">
        <f>F88/D88*100</f>
        <v>#DIV/0!</v>
      </c>
      <c r="I88" s="64" t="e">
        <f t="shared" si="5"/>
        <v>#DIV/0!</v>
      </c>
    </row>
    <row r="89" spans="1:10" s="2" customFormat="1" ht="21" customHeight="1">
      <c r="A89" s="161"/>
      <c r="B89" s="162"/>
      <c r="C89" s="71" t="s">
        <v>96</v>
      </c>
      <c r="D89" s="81">
        <f>544654.641-205279.8</f>
        <v>339374.84099999996</v>
      </c>
      <c r="E89" s="81">
        <v>26421.937000000005</v>
      </c>
      <c r="F89" s="81">
        <v>25605.671</v>
      </c>
      <c r="G89" s="81">
        <f>F89/E89*100</f>
        <v>96.91065041900598</v>
      </c>
      <c r="H89" s="81">
        <f t="shared" si="4"/>
        <v>7.544952632478729</v>
      </c>
      <c r="I89" s="72">
        <f>G89-95</f>
        <v>1.9106504190059752</v>
      </c>
      <c r="J89" s="57"/>
    </row>
    <row r="90" spans="1:10" s="2" customFormat="1" ht="40.5" customHeight="1" hidden="1">
      <c r="A90" s="163"/>
      <c r="B90" s="164"/>
      <c r="C90" s="71" t="s">
        <v>122</v>
      </c>
      <c r="D90" s="131"/>
      <c r="E90" s="131"/>
      <c r="F90" s="81"/>
      <c r="G90" s="81" t="e">
        <f>F90/E90*100</f>
        <v>#DIV/0!</v>
      </c>
      <c r="H90" s="81" t="e">
        <f>F90/D90*100</f>
        <v>#DIV/0!</v>
      </c>
      <c r="I90" s="72" t="e">
        <f>G90-95</f>
        <v>#DIV/0!</v>
      </c>
      <c r="J90" s="57"/>
    </row>
    <row r="91" spans="1:9" s="2" customFormat="1" ht="30" customHeight="1">
      <c r="A91" s="40" t="s">
        <v>20</v>
      </c>
      <c r="B91" s="25" t="s">
        <v>112</v>
      </c>
      <c r="C91" s="25" t="s">
        <v>48</v>
      </c>
      <c r="D91" s="63">
        <f>D92+D93+D94</f>
        <v>11139594.748</v>
      </c>
      <c r="E91" s="63">
        <f>E92+E93+E94</f>
        <v>4975267.045999999</v>
      </c>
      <c r="F91" s="63">
        <f>F92+F93+F94</f>
        <v>4603297.719999998</v>
      </c>
      <c r="G91" s="122">
        <f>F91/E91*100</f>
        <v>92.52363094159828</v>
      </c>
      <c r="H91" s="63">
        <f t="shared" si="4"/>
        <v>41.323744930904894</v>
      </c>
      <c r="I91" s="123">
        <f t="shared" si="5"/>
        <v>-2.4763690584017155</v>
      </c>
    </row>
    <row r="92" spans="1:9" s="7" customFormat="1" ht="16.5" customHeight="1">
      <c r="A92" s="159"/>
      <c r="B92" s="160"/>
      <c r="C92" s="51" t="s">
        <v>35</v>
      </c>
      <c r="D92" s="78">
        <v>7075641.924</v>
      </c>
      <c r="E92" s="78">
        <v>4794655.5649999995</v>
      </c>
      <c r="F92" s="78">
        <v>4442184.165999998</v>
      </c>
      <c r="G92" s="78">
        <f t="shared" si="3"/>
        <v>92.64866069686069</v>
      </c>
      <c r="H92" s="78">
        <f t="shared" si="4"/>
        <v>62.781359115029154</v>
      </c>
      <c r="I92" s="64">
        <f t="shared" si="5"/>
        <v>-2.351339303139312</v>
      </c>
    </row>
    <row r="93" spans="1:9" s="2" customFormat="1" ht="16.5" customHeight="1">
      <c r="A93" s="161"/>
      <c r="B93" s="162"/>
      <c r="C93" s="44" t="s">
        <v>36</v>
      </c>
      <c r="D93" s="78">
        <v>263191.512</v>
      </c>
      <c r="E93" s="78">
        <v>180611.48099999997</v>
      </c>
      <c r="F93" s="78">
        <v>161113.55399999997</v>
      </c>
      <c r="G93" s="78">
        <f t="shared" si="3"/>
        <v>89.20449193371046</v>
      </c>
      <c r="H93" s="78">
        <f t="shared" si="4"/>
        <v>61.21533053087212</v>
      </c>
      <c r="I93" s="64">
        <f t="shared" si="5"/>
        <v>-5.795508066289543</v>
      </c>
    </row>
    <row r="94" spans="1:9" s="2" customFormat="1" ht="27" customHeight="1">
      <c r="A94" s="161"/>
      <c r="B94" s="162"/>
      <c r="C94" s="44" t="s">
        <v>71</v>
      </c>
      <c r="D94" s="78">
        <f>329150.312+3471611</f>
        <v>3800761.312</v>
      </c>
      <c r="E94" s="78">
        <v>0</v>
      </c>
      <c r="F94" s="78">
        <v>0</v>
      </c>
      <c r="G94" s="78"/>
      <c r="H94" s="78">
        <f t="shared" si="4"/>
        <v>0</v>
      </c>
      <c r="I94" s="64">
        <f t="shared" si="5"/>
        <v>-95</v>
      </c>
    </row>
    <row r="95" spans="1:9" s="2" customFormat="1" ht="21" customHeight="1">
      <c r="A95" s="163"/>
      <c r="B95" s="164"/>
      <c r="C95" s="71" t="s">
        <v>96</v>
      </c>
      <c r="D95" s="81">
        <v>2854861.1</v>
      </c>
      <c r="E95" s="81">
        <v>20272.41</v>
      </c>
      <c r="F95" s="81">
        <v>0</v>
      </c>
      <c r="G95" s="81">
        <f>F95/E95*100</f>
        <v>0</v>
      </c>
      <c r="H95" s="81">
        <f>F95/D95*100</f>
        <v>0</v>
      </c>
      <c r="I95" s="72">
        <f>G95-95</f>
        <v>-95</v>
      </c>
    </row>
    <row r="96" spans="1:9" s="2" customFormat="1" ht="30" customHeight="1">
      <c r="A96" s="47" t="s">
        <v>107</v>
      </c>
      <c r="B96" s="48" t="s">
        <v>109</v>
      </c>
      <c r="C96" s="65" t="s">
        <v>108</v>
      </c>
      <c r="D96" s="63">
        <f>D97+D98</f>
        <v>123771.66299999999</v>
      </c>
      <c r="E96" s="63">
        <f>E97+E98</f>
        <v>74449.281</v>
      </c>
      <c r="F96" s="63">
        <f>F97+F98</f>
        <v>69581.221</v>
      </c>
      <c r="G96" s="63">
        <f t="shared" si="3"/>
        <v>93.46123973984383</v>
      </c>
      <c r="H96" s="63">
        <f t="shared" si="4"/>
        <v>56.217408180093706</v>
      </c>
      <c r="I96" s="83">
        <f>G96-95</f>
        <v>-1.5387602601561667</v>
      </c>
    </row>
    <row r="97" spans="1:9" s="2" customFormat="1" ht="16.5" customHeight="1">
      <c r="A97" s="159"/>
      <c r="B97" s="160"/>
      <c r="C97" s="44" t="s">
        <v>35</v>
      </c>
      <c r="D97" s="78">
        <v>123707.46299999999</v>
      </c>
      <c r="E97" s="78">
        <v>74385.081</v>
      </c>
      <c r="F97" s="78">
        <v>69517.20000000001</v>
      </c>
      <c r="G97" s="78">
        <f t="shared" si="3"/>
        <v>93.45583693052643</v>
      </c>
      <c r="H97" s="78">
        <f t="shared" si="4"/>
        <v>56.19483118815557</v>
      </c>
      <c r="I97" s="64">
        <f t="shared" si="5"/>
        <v>-1.5441630694735693</v>
      </c>
    </row>
    <row r="98" spans="1:9" s="2" customFormat="1" ht="16.5" customHeight="1">
      <c r="A98" s="163"/>
      <c r="B98" s="164"/>
      <c r="C98" s="44" t="s">
        <v>36</v>
      </c>
      <c r="D98" s="78">
        <v>64.2</v>
      </c>
      <c r="E98" s="78">
        <v>64.2</v>
      </c>
      <c r="F98" s="78">
        <v>64.021</v>
      </c>
      <c r="G98" s="78">
        <f t="shared" si="3"/>
        <v>99.72118380062305</v>
      </c>
      <c r="H98" s="78">
        <f t="shared" si="4"/>
        <v>99.72118380062305</v>
      </c>
      <c r="I98" s="125">
        <f t="shared" si="5"/>
        <v>4.721183800623052</v>
      </c>
    </row>
    <row r="99" spans="1:9" s="2" customFormat="1" ht="45" customHeight="1">
      <c r="A99" s="76" t="s">
        <v>21</v>
      </c>
      <c r="B99" s="77" t="s">
        <v>118</v>
      </c>
      <c r="C99" s="25" t="s">
        <v>49</v>
      </c>
      <c r="D99" s="63">
        <f>D100</f>
        <v>75062.516</v>
      </c>
      <c r="E99" s="63">
        <f>E100</f>
        <v>45274.09</v>
      </c>
      <c r="F99" s="63">
        <f>F100</f>
        <v>45046.121</v>
      </c>
      <c r="G99" s="63">
        <f t="shared" si="3"/>
        <v>99.4964691725444</v>
      </c>
      <c r="H99" s="63">
        <f t="shared" si="4"/>
        <v>60.01147230396593</v>
      </c>
      <c r="I99" s="123">
        <f t="shared" si="5"/>
        <v>4.496469172544394</v>
      </c>
    </row>
    <row r="100" spans="1:9" s="7" customFormat="1" ht="18" customHeight="1">
      <c r="A100" s="159"/>
      <c r="B100" s="160"/>
      <c r="C100" s="41" t="s">
        <v>35</v>
      </c>
      <c r="D100" s="78">
        <v>75062.516</v>
      </c>
      <c r="E100" s="78">
        <v>45274.09</v>
      </c>
      <c r="F100" s="78">
        <v>45046.121</v>
      </c>
      <c r="G100" s="78">
        <f t="shared" si="3"/>
        <v>99.4964691725444</v>
      </c>
      <c r="H100" s="78">
        <f t="shared" si="4"/>
        <v>60.01147230396593</v>
      </c>
      <c r="I100" s="125">
        <f t="shared" si="5"/>
        <v>4.496469172544394</v>
      </c>
    </row>
    <row r="101" spans="1:9" s="23" customFormat="1" ht="27" customHeight="1" hidden="1">
      <c r="A101" s="163"/>
      <c r="B101" s="164"/>
      <c r="C101" s="41" t="s">
        <v>71</v>
      </c>
      <c r="D101" s="130">
        <v>0</v>
      </c>
      <c r="E101" s="130">
        <v>0</v>
      </c>
      <c r="F101" s="78">
        <v>0</v>
      </c>
      <c r="G101" s="78" t="e">
        <f t="shared" si="3"/>
        <v>#DIV/0!</v>
      </c>
      <c r="H101" s="82" t="e">
        <f t="shared" si="4"/>
        <v>#DIV/0!</v>
      </c>
      <c r="I101" s="88" t="e">
        <f t="shared" si="5"/>
        <v>#DIV/0!</v>
      </c>
    </row>
    <row r="102" spans="1:9" s="2" customFormat="1" ht="44.25" customHeight="1">
      <c r="A102" s="47" t="s">
        <v>22</v>
      </c>
      <c r="B102" s="48" t="s">
        <v>94</v>
      </c>
      <c r="C102" s="25" t="s">
        <v>50</v>
      </c>
      <c r="D102" s="63">
        <f>D103+D104+D105</f>
        <v>731519.285</v>
      </c>
      <c r="E102" s="63">
        <f>E103+E104+E105</f>
        <v>431217.12400000007</v>
      </c>
      <c r="F102" s="63">
        <f>F103+F104+F105</f>
        <v>428808.75200000004</v>
      </c>
      <c r="G102" s="63">
        <f t="shared" si="3"/>
        <v>99.4414943503032</v>
      </c>
      <c r="H102" s="63">
        <f t="shared" si="4"/>
        <v>58.618926498978084</v>
      </c>
      <c r="I102" s="83">
        <f t="shared" si="5"/>
        <v>4.441494350303202</v>
      </c>
    </row>
    <row r="103" spans="1:9" s="7" customFormat="1" ht="17.25" customHeight="1">
      <c r="A103" s="159"/>
      <c r="B103" s="160"/>
      <c r="C103" s="44" t="s">
        <v>35</v>
      </c>
      <c r="D103" s="78">
        <v>334478.342</v>
      </c>
      <c r="E103" s="78">
        <v>209246.90500000006</v>
      </c>
      <c r="F103" s="78">
        <v>207027.48100000003</v>
      </c>
      <c r="G103" s="78">
        <f t="shared" si="3"/>
        <v>98.93932768085625</v>
      </c>
      <c r="H103" s="78">
        <f t="shared" si="4"/>
        <v>61.89563119755002</v>
      </c>
      <c r="I103" s="64">
        <f t="shared" si="5"/>
        <v>3.939327680856252</v>
      </c>
    </row>
    <row r="104" spans="1:9" s="14" customFormat="1" ht="18" customHeight="1">
      <c r="A104" s="161"/>
      <c r="B104" s="162"/>
      <c r="C104" s="44" t="s">
        <v>36</v>
      </c>
      <c r="D104" s="78">
        <v>241369.47899999996</v>
      </c>
      <c r="E104" s="78">
        <v>108444.565</v>
      </c>
      <c r="F104" s="78">
        <v>108257.06899999999</v>
      </c>
      <c r="G104" s="78">
        <f>F104/E104*100</f>
        <v>99.8271042905654</v>
      </c>
      <c r="H104" s="78">
        <f>F104/D104*100</f>
        <v>44.8511839394574</v>
      </c>
      <c r="I104" s="64">
        <f>G104-95</f>
        <v>4.827104290565401</v>
      </c>
    </row>
    <row r="105" spans="1:10" s="23" customFormat="1" ht="28.5" customHeight="1">
      <c r="A105" s="163"/>
      <c r="B105" s="164"/>
      <c r="C105" s="44" t="s">
        <v>71</v>
      </c>
      <c r="D105" s="78">
        <v>155671.464</v>
      </c>
      <c r="E105" s="78">
        <v>113525.654</v>
      </c>
      <c r="F105" s="78">
        <v>113524.202</v>
      </c>
      <c r="G105" s="78">
        <f>F105/E105*100</f>
        <v>99.998720993935</v>
      </c>
      <c r="H105" s="78">
        <f>F105/D105*100</f>
        <v>72.92550547350154</v>
      </c>
      <c r="I105" s="64">
        <f>G105-95</f>
        <v>4.998720993934995</v>
      </c>
      <c r="J105" s="2"/>
    </row>
    <row r="106" spans="1:9" s="2" customFormat="1" ht="44.25" customHeight="1">
      <c r="A106" s="40" t="s">
        <v>23</v>
      </c>
      <c r="B106" s="25" t="s">
        <v>76</v>
      </c>
      <c r="C106" s="25" t="s">
        <v>51</v>
      </c>
      <c r="D106" s="63">
        <f>D107+D108+D109</f>
        <v>218610.76900000006</v>
      </c>
      <c r="E106" s="63">
        <f>E107+E108+E109</f>
        <v>133083.95999999996</v>
      </c>
      <c r="F106" s="63">
        <f>F107+F108+F109</f>
        <v>128797.52400000002</v>
      </c>
      <c r="G106" s="63">
        <f t="shared" si="3"/>
        <v>96.77914904245415</v>
      </c>
      <c r="H106" s="63">
        <f t="shared" si="4"/>
        <v>58.916367473187</v>
      </c>
      <c r="I106" s="83">
        <f t="shared" si="5"/>
        <v>1.7791490424541507</v>
      </c>
    </row>
    <row r="107" spans="1:9" s="7" customFormat="1" ht="17.25" customHeight="1">
      <c r="A107" s="159"/>
      <c r="B107" s="160"/>
      <c r="C107" s="44" t="s">
        <v>35</v>
      </c>
      <c r="D107" s="78">
        <v>217125.06900000008</v>
      </c>
      <c r="E107" s="78">
        <v>132302.444</v>
      </c>
      <c r="F107" s="78">
        <v>128016.07700000002</v>
      </c>
      <c r="G107" s="78">
        <f t="shared" si="3"/>
        <v>96.76017549607778</v>
      </c>
      <c r="H107" s="78">
        <f t="shared" si="4"/>
        <v>58.95960221894045</v>
      </c>
      <c r="I107" s="64">
        <f t="shared" si="5"/>
        <v>1.7601754960777782</v>
      </c>
    </row>
    <row r="108" spans="1:9" s="7" customFormat="1" ht="17.25" customHeight="1">
      <c r="A108" s="161"/>
      <c r="B108" s="162"/>
      <c r="C108" s="41" t="s">
        <v>36</v>
      </c>
      <c r="D108" s="78">
        <v>56.3</v>
      </c>
      <c r="E108" s="78">
        <v>56.3</v>
      </c>
      <c r="F108" s="78">
        <v>56.293</v>
      </c>
      <c r="G108" s="78">
        <f t="shared" si="3"/>
        <v>99.98756660746004</v>
      </c>
      <c r="H108" s="78">
        <f t="shared" si="4"/>
        <v>99.98756660746004</v>
      </c>
      <c r="I108" s="64">
        <f t="shared" si="5"/>
        <v>4.987566607460039</v>
      </c>
    </row>
    <row r="109" spans="1:12" s="7" customFormat="1" ht="28.5" customHeight="1">
      <c r="A109" s="161"/>
      <c r="B109" s="162"/>
      <c r="C109" s="41" t="s">
        <v>71</v>
      </c>
      <c r="D109" s="78">
        <v>1429.4</v>
      </c>
      <c r="E109" s="78">
        <v>725.2159999999999</v>
      </c>
      <c r="F109" s="78">
        <v>725.154</v>
      </c>
      <c r="G109" s="78">
        <f t="shared" si="3"/>
        <v>99.99145082292725</v>
      </c>
      <c r="H109" s="78">
        <f t="shared" si="4"/>
        <v>50.731355813628085</v>
      </c>
      <c r="I109" s="125">
        <f t="shared" si="5"/>
        <v>4.9914508229272485</v>
      </c>
      <c r="L109" s="43"/>
    </row>
    <row r="110" spans="1:9" s="11" customFormat="1" ht="21" customHeight="1" hidden="1">
      <c r="A110" s="163"/>
      <c r="B110" s="164"/>
      <c r="C110" s="71" t="s">
        <v>96</v>
      </c>
      <c r="D110" s="131"/>
      <c r="E110" s="131"/>
      <c r="F110" s="81"/>
      <c r="G110" s="78" t="e">
        <f t="shared" si="3"/>
        <v>#DIV/0!</v>
      </c>
      <c r="H110" s="81" t="e">
        <f t="shared" si="4"/>
        <v>#DIV/0!</v>
      </c>
      <c r="I110" s="72" t="e">
        <f t="shared" si="5"/>
        <v>#DIV/0!</v>
      </c>
    </row>
    <row r="111" spans="1:9" s="2" customFormat="1" ht="27.75" customHeight="1">
      <c r="A111" s="40" t="s">
        <v>24</v>
      </c>
      <c r="B111" s="25" t="s">
        <v>25</v>
      </c>
      <c r="C111" s="25" t="s">
        <v>52</v>
      </c>
      <c r="D111" s="63">
        <f>D112+D113+D114</f>
        <v>804708.74</v>
      </c>
      <c r="E111" s="63">
        <f>E112+E113+E114</f>
        <v>480216.546</v>
      </c>
      <c r="F111" s="63">
        <f>F112+F113+F114</f>
        <v>477486.6429999999</v>
      </c>
      <c r="G111" s="63">
        <f t="shared" si="3"/>
        <v>99.43152666797116</v>
      </c>
      <c r="H111" s="63">
        <f t="shared" si="4"/>
        <v>59.33657971702904</v>
      </c>
      <c r="I111" s="123">
        <f t="shared" si="5"/>
        <v>4.431526667971156</v>
      </c>
    </row>
    <row r="112" spans="1:9" s="7" customFormat="1" ht="18" customHeight="1">
      <c r="A112" s="159"/>
      <c r="B112" s="160"/>
      <c r="C112" s="44" t="s">
        <v>35</v>
      </c>
      <c r="D112" s="78">
        <v>804581.24</v>
      </c>
      <c r="E112" s="78">
        <v>480089.046</v>
      </c>
      <c r="F112" s="78">
        <v>477359.1429999999</v>
      </c>
      <c r="G112" s="78">
        <f t="shared" si="3"/>
        <v>99.43137569524966</v>
      </c>
      <c r="H112" s="78">
        <f t="shared" si="4"/>
        <v>59.33013588534577</v>
      </c>
      <c r="I112" s="125">
        <f t="shared" si="5"/>
        <v>4.431375695249656</v>
      </c>
    </row>
    <row r="113" spans="1:9" s="23" customFormat="1" ht="16.5" customHeight="1" hidden="1">
      <c r="A113" s="161"/>
      <c r="B113" s="162"/>
      <c r="C113" s="44" t="s">
        <v>36</v>
      </c>
      <c r="D113" s="78"/>
      <c r="E113" s="78"/>
      <c r="F113" s="78"/>
      <c r="G113" s="78" t="e">
        <f t="shared" si="3"/>
        <v>#DIV/0!</v>
      </c>
      <c r="H113" s="82" t="e">
        <f t="shared" si="4"/>
        <v>#DIV/0!</v>
      </c>
      <c r="I113" s="64" t="e">
        <f t="shared" si="5"/>
        <v>#DIV/0!</v>
      </c>
    </row>
    <row r="114" spans="1:9" s="2" customFormat="1" ht="27.75" customHeight="1">
      <c r="A114" s="163"/>
      <c r="B114" s="164"/>
      <c r="C114" s="44" t="s">
        <v>71</v>
      </c>
      <c r="D114" s="78">
        <v>127.5</v>
      </c>
      <c r="E114" s="78">
        <v>127.5</v>
      </c>
      <c r="F114" s="78">
        <v>127.5</v>
      </c>
      <c r="G114" s="78">
        <f>F114/E114*100</f>
        <v>100</v>
      </c>
      <c r="H114" s="78">
        <f t="shared" si="4"/>
        <v>100</v>
      </c>
      <c r="I114" s="64">
        <f t="shared" si="5"/>
        <v>5</v>
      </c>
    </row>
    <row r="115" spans="1:9" s="2" customFormat="1" ht="45" customHeight="1">
      <c r="A115" s="40" t="s">
        <v>26</v>
      </c>
      <c r="B115" s="25" t="s">
        <v>77</v>
      </c>
      <c r="C115" s="25" t="s">
        <v>53</v>
      </c>
      <c r="D115" s="63">
        <f>D116+D117+D118</f>
        <v>1215743.6710000006</v>
      </c>
      <c r="E115" s="63">
        <f>E116+E117+E118</f>
        <v>677231.093</v>
      </c>
      <c r="F115" s="63">
        <f>F116+F117+F118</f>
        <v>677035.0080000001</v>
      </c>
      <c r="G115" s="63">
        <f t="shared" si="3"/>
        <v>99.97104607245198</v>
      </c>
      <c r="H115" s="63">
        <f t="shared" si="4"/>
        <v>55.68896011139505</v>
      </c>
      <c r="I115" s="123">
        <f t="shared" si="5"/>
        <v>4.971046072451983</v>
      </c>
    </row>
    <row r="116" spans="1:9" s="7" customFormat="1" ht="18" customHeight="1">
      <c r="A116" s="159"/>
      <c r="B116" s="160"/>
      <c r="C116" s="44" t="s">
        <v>35</v>
      </c>
      <c r="D116" s="78">
        <v>1198340.7460000005</v>
      </c>
      <c r="E116" s="78">
        <v>666033.1359999999</v>
      </c>
      <c r="F116" s="78">
        <v>665837.0510000001</v>
      </c>
      <c r="G116" s="78">
        <f t="shared" si="3"/>
        <v>99.97055927259453</v>
      </c>
      <c r="H116" s="78">
        <f t="shared" si="4"/>
        <v>55.56324886911588</v>
      </c>
      <c r="I116" s="125">
        <f t="shared" si="5"/>
        <v>4.970559272594528</v>
      </c>
    </row>
    <row r="117" spans="1:9" s="9" customFormat="1" ht="17.25" customHeight="1" hidden="1">
      <c r="A117" s="161"/>
      <c r="B117" s="162"/>
      <c r="C117" s="44" t="s">
        <v>36</v>
      </c>
      <c r="D117" s="130"/>
      <c r="E117" s="130"/>
      <c r="F117" s="78"/>
      <c r="G117" s="121" t="e">
        <f t="shared" si="3"/>
        <v>#DIV/0!</v>
      </c>
      <c r="H117" s="82" t="e">
        <f t="shared" si="4"/>
        <v>#DIV/0!</v>
      </c>
      <c r="I117" s="88" t="e">
        <f t="shared" si="5"/>
        <v>#DIV/0!</v>
      </c>
    </row>
    <row r="118" spans="1:9" s="2" customFormat="1" ht="27" customHeight="1">
      <c r="A118" s="161"/>
      <c r="B118" s="162"/>
      <c r="C118" s="44" t="s">
        <v>71</v>
      </c>
      <c r="D118" s="78">
        <v>17402.925000000003</v>
      </c>
      <c r="E118" s="78">
        <v>11197.957</v>
      </c>
      <c r="F118" s="78">
        <v>11197.957</v>
      </c>
      <c r="G118" s="78">
        <f t="shared" si="3"/>
        <v>100</v>
      </c>
      <c r="H118" s="78">
        <f t="shared" si="4"/>
        <v>64.34525805288477</v>
      </c>
      <c r="I118" s="64">
        <f t="shared" si="5"/>
        <v>5</v>
      </c>
    </row>
    <row r="119" spans="1:12" s="2" customFormat="1" ht="21" customHeight="1">
      <c r="A119" s="163"/>
      <c r="B119" s="164"/>
      <c r="C119" s="73" t="s">
        <v>96</v>
      </c>
      <c r="D119" s="81">
        <v>37258.9</v>
      </c>
      <c r="E119" s="81">
        <v>19586.470999999998</v>
      </c>
      <c r="F119" s="81">
        <v>19571.472</v>
      </c>
      <c r="G119" s="81">
        <f t="shared" si="3"/>
        <v>99.92342163118616</v>
      </c>
      <c r="H119" s="81">
        <f t="shared" si="4"/>
        <v>52.52831404040377</v>
      </c>
      <c r="I119" s="72">
        <f t="shared" si="5"/>
        <v>4.923421631186159</v>
      </c>
      <c r="J119" s="57"/>
      <c r="K119" s="57"/>
      <c r="L119" s="57"/>
    </row>
    <row r="120" spans="1:9" s="2" customFormat="1" ht="30" customHeight="1">
      <c r="A120" s="40" t="s">
        <v>27</v>
      </c>
      <c r="B120" s="25" t="s">
        <v>28</v>
      </c>
      <c r="C120" s="25" t="s">
        <v>54</v>
      </c>
      <c r="D120" s="63">
        <f>D121</f>
        <v>53852.799999999996</v>
      </c>
      <c r="E120" s="63">
        <f>E121</f>
        <v>31845</v>
      </c>
      <c r="F120" s="63">
        <f>F121</f>
        <v>28761.604</v>
      </c>
      <c r="G120" s="63">
        <f t="shared" si="3"/>
        <v>90.31748783168472</v>
      </c>
      <c r="H120" s="63">
        <f t="shared" si="4"/>
        <v>53.40781537821617</v>
      </c>
      <c r="I120" s="83">
        <f t="shared" si="5"/>
        <v>-4.682512168315284</v>
      </c>
    </row>
    <row r="121" spans="1:9" s="7" customFormat="1" ht="18" customHeight="1">
      <c r="A121" s="159"/>
      <c r="B121" s="160"/>
      <c r="C121" s="44" t="s">
        <v>35</v>
      </c>
      <c r="D121" s="78">
        <v>53852.799999999996</v>
      </c>
      <c r="E121" s="78">
        <v>31845</v>
      </c>
      <c r="F121" s="78">
        <v>28761.604</v>
      </c>
      <c r="G121" s="78">
        <f t="shared" si="3"/>
        <v>90.31748783168472</v>
      </c>
      <c r="H121" s="78">
        <f t="shared" si="4"/>
        <v>53.40781537821617</v>
      </c>
      <c r="I121" s="64">
        <f t="shared" si="5"/>
        <v>-4.682512168315284</v>
      </c>
    </row>
    <row r="122" spans="1:9" s="11" customFormat="1" ht="28.5" customHeight="1" hidden="1">
      <c r="A122" s="163"/>
      <c r="B122" s="164"/>
      <c r="C122" s="44" t="s">
        <v>71</v>
      </c>
      <c r="D122" s="130">
        <v>0</v>
      </c>
      <c r="E122" s="130">
        <v>0</v>
      </c>
      <c r="F122" s="78">
        <v>0</v>
      </c>
      <c r="G122" s="78" t="e">
        <f t="shared" si="3"/>
        <v>#DIV/0!</v>
      </c>
      <c r="H122" s="82" t="e">
        <f t="shared" si="4"/>
        <v>#DIV/0!</v>
      </c>
      <c r="I122" s="88" t="e">
        <f t="shared" si="5"/>
        <v>#DIV/0!</v>
      </c>
    </row>
    <row r="123" spans="1:9" s="2" customFormat="1" ht="30" customHeight="1" hidden="1">
      <c r="A123" s="40" t="s">
        <v>29</v>
      </c>
      <c r="B123" s="25" t="s">
        <v>30</v>
      </c>
      <c r="C123" s="25" t="s">
        <v>55</v>
      </c>
      <c r="D123" s="129">
        <f>D124</f>
        <v>0</v>
      </c>
      <c r="E123" s="129">
        <f>E124</f>
        <v>0</v>
      </c>
      <c r="F123" s="63">
        <f>F124</f>
        <v>0</v>
      </c>
      <c r="G123" s="63"/>
      <c r="H123" s="63"/>
      <c r="I123" s="83">
        <f t="shared" si="5"/>
        <v>-95</v>
      </c>
    </row>
    <row r="124" spans="1:9" s="7" customFormat="1" ht="18" customHeight="1" hidden="1">
      <c r="A124" s="172"/>
      <c r="B124" s="173"/>
      <c r="C124" s="41" t="s">
        <v>35</v>
      </c>
      <c r="D124" s="130">
        <v>0</v>
      </c>
      <c r="E124" s="130">
        <v>0</v>
      </c>
      <c r="F124" s="78">
        <v>0</v>
      </c>
      <c r="G124" s="78"/>
      <c r="H124" s="78"/>
      <c r="I124" s="64">
        <f t="shared" si="5"/>
        <v>-95</v>
      </c>
    </row>
    <row r="125" spans="1:9" s="2" customFormat="1" ht="25.5" customHeight="1">
      <c r="A125" s="40" t="s">
        <v>31</v>
      </c>
      <c r="B125" s="25" t="s">
        <v>32</v>
      </c>
      <c r="C125" s="25" t="s">
        <v>83</v>
      </c>
      <c r="D125" s="63">
        <f>D126+D127</f>
        <v>230161.99999999994</v>
      </c>
      <c r="E125" s="63">
        <f>E126+E127</f>
        <v>135510.6</v>
      </c>
      <c r="F125" s="63">
        <f>F126+F127</f>
        <v>114365.145</v>
      </c>
      <c r="G125" s="63">
        <f t="shared" si="3"/>
        <v>84.3957188588937</v>
      </c>
      <c r="H125" s="63">
        <f t="shared" si="4"/>
        <v>49.68897776348834</v>
      </c>
      <c r="I125" s="83">
        <f t="shared" si="5"/>
        <v>-10.604281141106298</v>
      </c>
    </row>
    <row r="126" spans="1:9" s="7" customFormat="1" ht="18" customHeight="1">
      <c r="A126" s="159"/>
      <c r="B126" s="160"/>
      <c r="C126" s="41" t="s">
        <v>35</v>
      </c>
      <c r="D126" s="78">
        <v>230161.99999999994</v>
      </c>
      <c r="E126" s="78">
        <v>135510.6</v>
      </c>
      <c r="F126" s="78">
        <v>114365.145</v>
      </c>
      <c r="G126" s="78">
        <f>F126/E126*100</f>
        <v>84.3957188588937</v>
      </c>
      <c r="H126" s="78">
        <f t="shared" si="4"/>
        <v>49.68897776348834</v>
      </c>
      <c r="I126" s="64">
        <f t="shared" si="5"/>
        <v>-10.604281141106298</v>
      </c>
    </row>
    <row r="127" spans="1:9" s="69" customFormat="1" ht="27" customHeight="1" hidden="1">
      <c r="A127" s="163"/>
      <c r="B127" s="164"/>
      <c r="C127" s="41" t="s">
        <v>71</v>
      </c>
      <c r="D127" s="130">
        <v>0</v>
      </c>
      <c r="E127" s="130">
        <v>0</v>
      </c>
      <c r="F127" s="78">
        <v>0</v>
      </c>
      <c r="G127" s="78" t="e">
        <f t="shared" si="3"/>
        <v>#DIV/0!</v>
      </c>
      <c r="H127" s="82" t="e">
        <f t="shared" si="4"/>
        <v>#DIV/0!</v>
      </c>
      <c r="I127" s="88" t="e">
        <f t="shared" si="5"/>
        <v>#DIV/0!</v>
      </c>
    </row>
    <row r="128" spans="1:9" s="3" customFormat="1" ht="44.25" customHeight="1">
      <c r="A128" s="40" t="s">
        <v>33</v>
      </c>
      <c r="B128" s="25" t="s">
        <v>78</v>
      </c>
      <c r="C128" s="25" t="s">
        <v>57</v>
      </c>
      <c r="D128" s="63">
        <f>D129+D130+D131</f>
        <v>2481019.8779999996</v>
      </c>
      <c r="E128" s="63">
        <f>E129+E130+E131</f>
        <v>1682074.162</v>
      </c>
      <c r="F128" s="63">
        <f>F129+F130+F131</f>
        <v>1625042.1290000002</v>
      </c>
      <c r="G128" s="63">
        <f t="shared" si="3"/>
        <v>96.60942220691457</v>
      </c>
      <c r="H128" s="63">
        <f t="shared" si="4"/>
        <v>65.49895643359292</v>
      </c>
      <c r="I128" s="83">
        <f>G128-95</f>
        <v>1.609422206914573</v>
      </c>
    </row>
    <row r="129" spans="1:9" s="7" customFormat="1" ht="17.25" customHeight="1">
      <c r="A129" s="159"/>
      <c r="B129" s="160"/>
      <c r="C129" s="44" t="s">
        <v>35</v>
      </c>
      <c r="D129" s="78">
        <v>1093423.7189999998</v>
      </c>
      <c r="E129" s="78">
        <v>841047.823</v>
      </c>
      <c r="F129" s="78">
        <v>830639.496</v>
      </c>
      <c r="G129" s="78">
        <f t="shared" si="3"/>
        <v>98.76245717361545</v>
      </c>
      <c r="H129" s="78">
        <f t="shared" si="4"/>
        <v>75.96684446901048</v>
      </c>
      <c r="I129" s="64">
        <f t="shared" si="5"/>
        <v>3.762457173615445</v>
      </c>
    </row>
    <row r="130" spans="1:9" s="2" customFormat="1" ht="17.25" customHeight="1">
      <c r="A130" s="161"/>
      <c r="B130" s="162"/>
      <c r="C130" s="44" t="s">
        <v>36</v>
      </c>
      <c r="D130" s="78">
        <v>312622.636</v>
      </c>
      <c r="E130" s="78">
        <v>282709.365</v>
      </c>
      <c r="F130" s="78">
        <v>250504.78399999999</v>
      </c>
      <c r="G130" s="78">
        <f t="shared" si="3"/>
        <v>88.6085906634186</v>
      </c>
      <c r="H130" s="78">
        <f t="shared" si="4"/>
        <v>80.13008501406148</v>
      </c>
      <c r="I130" s="64">
        <f t="shared" si="5"/>
        <v>-6.391409336581404</v>
      </c>
    </row>
    <row r="131" spans="1:9" s="2" customFormat="1" ht="27" customHeight="1">
      <c r="A131" s="161"/>
      <c r="B131" s="162"/>
      <c r="C131" s="44" t="s">
        <v>71</v>
      </c>
      <c r="D131" s="78">
        <v>1074973.5229999998</v>
      </c>
      <c r="E131" s="78">
        <v>558316.974</v>
      </c>
      <c r="F131" s="78">
        <v>543897.849</v>
      </c>
      <c r="G131" s="78">
        <f t="shared" si="3"/>
        <v>97.41739447814102</v>
      </c>
      <c r="H131" s="78">
        <f t="shared" si="4"/>
        <v>50.59639492162638</v>
      </c>
      <c r="I131" s="64">
        <f>G131-95</f>
        <v>2.41739447814102</v>
      </c>
    </row>
    <row r="132" spans="1:10" s="2" customFormat="1" ht="21" customHeight="1">
      <c r="A132" s="163"/>
      <c r="B132" s="164"/>
      <c r="C132" s="73" t="s">
        <v>96</v>
      </c>
      <c r="D132" s="81">
        <v>2137494.3839999996</v>
      </c>
      <c r="E132" s="81">
        <v>1439295.656</v>
      </c>
      <c r="F132" s="81">
        <v>1392800.1920000003</v>
      </c>
      <c r="G132" s="81">
        <f>F132/E132*100</f>
        <v>96.76956823942504</v>
      </c>
      <c r="H132" s="81">
        <f t="shared" si="4"/>
        <v>65.16041410099913</v>
      </c>
      <c r="I132" s="72">
        <f>G132-95</f>
        <v>1.7695682394250412</v>
      </c>
      <c r="J132" s="57"/>
    </row>
    <row r="133" spans="1:9" s="2" customFormat="1" ht="45" customHeight="1">
      <c r="A133" s="47" t="s">
        <v>34</v>
      </c>
      <c r="B133" s="48" t="s">
        <v>79</v>
      </c>
      <c r="C133" s="25" t="s">
        <v>56</v>
      </c>
      <c r="D133" s="63">
        <f>D134+D135</f>
        <v>134926.663</v>
      </c>
      <c r="E133" s="63">
        <f>E134+E135</f>
        <v>82397.108</v>
      </c>
      <c r="F133" s="63">
        <f>F134+F135</f>
        <v>80944.188</v>
      </c>
      <c r="G133" s="63">
        <f t="shared" si="3"/>
        <v>98.23668568561897</v>
      </c>
      <c r="H133" s="79">
        <f t="shared" si="4"/>
        <v>59.9912472451794</v>
      </c>
      <c r="I133" s="126">
        <f>G133-95</f>
        <v>3.2366856856189656</v>
      </c>
    </row>
    <row r="134" spans="1:9" s="7" customFormat="1" ht="18" customHeight="1">
      <c r="A134" s="159"/>
      <c r="B134" s="160"/>
      <c r="C134" s="44" t="s">
        <v>35</v>
      </c>
      <c r="D134" s="78">
        <v>131583.712</v>
      </c>
      <c r="E134" s="78">
        <v>82397.108</v>
      </c>
      <c r="F134" s="78">
        <v>80944.188</v>
      </c>
      <c r="G134" s="78">
        <f>F134/E134*100</f>
        <v>98.23668568561897</v>
      </c>
      <c r="H134" s="78">
        <f t="shared" si="4"/>
        <v>61.51535533516488</v>
      </c>
      <c r="I134" s="125">
        <f>G134-95</f>
        <v>3.2366856856189656</v>
      </c>
    </row>
    <row r="135" spans="1:9" s="7" customFormat="1" ht="28.5" customHeight="1" thickBot="1">
      <c r="A135" s="161"/>
      <c r="B135" s="162"/>
      <c r="C135" s="44" t="s">
        <v>71</v>
      </c>
      <c r="D135" s="78">
        <v>3342.951</v>
      </c>
      <c r="E135" s="78">
        <v>0</v>
      </c>
      <c r="F135" s="78">
        <v>0</v>
      </c>
      <c r="G135" s="78"/>
      <c r="H135" s="78">
        <f t="shared" si="4"/>
        <v>0</v>
      </c>
      <c r="I135" s="64">
        <f>G135-95</f>
        <v>-95</v>
      </c>
    </row>
    <row r="136" spans="1:9" s="7" customFormat="1" ht="21" customHeight="1" hidden="1" thickBot="1">
      <c r="A136" s="163"/>
      <c r="B136" s="164"/>
      <c r="C136" s="73" t="s">
        <v>96</v>
      </c>
      <c r="D136" s="131"/>
      <c r="E136" s="131"/>
      <c r="F136" s="81"/>
      <c r="G136" s="81"/>
      <c r="H136" s="81"/>
      <c r="I136" s="72"/>
    </row>
    <row r="137" spans="1:9" s="62" customFormat="1" ht="18" customHeight="1" hidden="1">
      <c r="A137" s="163" t="s">
        <v>72</v>
      </c>
      <c r="B137" s="184"/>
      <c r="C137" s="173"/>
      <c r="D137" s="132">
        <v>0</v>
      </c>
      <c r="E137" s="132" t="s">
        <v>67</v>
      </c>
      <c r="F137" s="79" t="s">
        <v>67</v>
      </c>
      <c r="G137" s="78" t="e">
        <f t="shared" si="3"/>
        <v>#VALUE!</v>
      </c>
      <c r="H137" s="78"/>
      <c r="I137" s="64"/>
    </row>
    <row r="138" spans="1:9" s="62" customFormat="1" ht="27.75" customHeight="1" hidden="1" thickBot="1">
      <c r="A138" s="161" t="s">
        <v>106</v>
      </c>
      <c r="B138" s="185"/>
      <c r="C138" s="160"/>
      <c r="D138" s="133">
        <v>0</v>
      </c>
      <c r="E138" s="133">
        <v>0</v>
      </c>
      <c r="F138" s="151">
        <v>0</v>
      </c>
      <c r="G138" s="101" t="e">
        <f t="shared" si="3"/>
        <v>#DIV/0!</v>
      </c>
      <c r="H138" s="101"/>
      <c r="I138" s="102"/>
    </row>
    <row r="139" spans="1:11" s="1" customFormat="1" ht="26.25" customHeight="1" thickBot="1">
      <c r="A139" s="168" t="s">
        <v>65</v>
      </c>
      <c r="B139" s="169"/>
      <c r="C139" s="169"/>
      <c r="D139" s="114">
        <f>D142+D143+D144</f>
        <v>58243254.84899999</v>
      </c>
      <c r="E139" s="114">
        <f>E142+E143+E144</f>
        <v>33105902.541999996</v>
      </c>
      <c r="F139" s="114">
        <f>F142+F143+F144</f>
        <v>31127854.861</v>
      </c>
      <c r="G139" s="114">
        <f>F139/E139*100</f>
        <v>94.02509060585032</v>
      </c>
      <c r="H139" s="114">
        <f t="shared" si="4"/>
        <v>53.44456614195292</v>
      </c>
      <c r="I139" s="115">
        <f t="shared" si="5"/>
        <v>-0.9749093941496767</v>
      </c>
      <c r="J139" s="53"/>
      <c r="K139" s="53"/>
    </row>
    <row r="140" spans="1:11" s="1" customFormat="1" ht="36.75" customHeight="1" hidden="1">
      <c r="A140" s="174" t="s">
        <v>119</v>
      </c>
      <c r="B140" s="174"/>
      <c r="C140" s="174"/>
      <c r="D140" s="199">
        <f>D142+D143+D145</f>
        <v>55780758.46299999</v>
      </c>
      <c r="E140" s="199">
        <f>E142+E143+E145</f>
        <v>33105902.541999996</v>
      </c>
      <c r="F140" s="112">
        <f>F142+F143+F145</f>
        <v>31127854.861</v>
      </c>
      <c r="G140" s="112">
        <f>F140/E140*100</f>
        <v>94.02509060585032</v>
      </c>
      <c r="H140" s="112">
        <f>F140/D140*100</f>
        <v>55.80392902267089</v>
      </c>
      <c r="I140" s="113">
        <f>G140-95</f>
        <v>-0.9749093941496767</v>
      </c>
      <c r="J140" s="53"/>
      <c r="K140" s="53"/>
    </row>
    <row r="141" spans="1:9" s="1" customFormat="1" ht="15.75" customHeight="1">
      <c r="A141" s="175"/>
      <c r="B141" s="175"/>
      <c r="C141" s="25" t="s">
        <v>63</v>
      </c>
      <c r="D141" s="79"/>
      <c r="E141" s="79"/>
      <c r="F141" s="79"/>
      <c r="G141" s="78"/>
      <c r="H141" s="78"/>
      <c r="I141" s="64"/>
    </row>
    <row r="142" spans="1:13" s="1" customFormat="1" ht="20.25" customHeight="1">
      <c r="A142" s="175"/>
      <c r="B142" s="175"/>
      <c r="C142" s="25" t="s">
        <v>35</v>
      </c>
      <c r="D142" s="79">
        <f>D7+D11+D23+D29+D34+D38+D43+D47+D51+D55+D59+D63+D67+D71+D75+D80+D85+D97+D92+D100+D103+D107+D112+D116+D121+D124+D126+D129+D134</f>
        <v>30283072.933999993</v>
      </c>
      <c r="E142" s="79">
        <f>E7+E11+E23+E29+E34+E38+E43+E47+E51+E55+E59+E63+E67+E71+E75+E80+E85+E92+E97+E100+E103+E107+E112+E116+E121+E124+E126+E129+E134</f>
        <v>19202426.569999997</v>
      </c>
      <c r="F142" s="79">
        <f>F7+F11+F23+F29+F34+F38+F43+F47+F51+F55+F59+F63+F67+F71+F75+F80+F85+F92+F97+F100+F103+F107+F112+F116+F121+F124+F126+F129+F134</f>
        <v>17649293.521</v>
      </c>
      <c r="G142" s="79">
        <f t="shared" si="3"/>
        <v>91.91178758924949</v>
      </c>
      <c r="H142" s="79">
        <f t="shared" si="4"/>
        <v>58.28105212263465</v>
      </c>
      <c r="I142" s="84">
        <f t="shared" si="5"/>
        <v>-3.088212410750515</v>
      </c>
      <c r="K142" s="42"/>
      <c r="L142" s="42"/>
      <c r="M142" s="42"/>
    </row>
    <row r="143" spans="1:9" s="1" customFormat="1" ht="20.25" customHeight="1">
      <c r="A143" s="175"/>
      <c r="B143" s="175"/>
      <c r="C143" s="25" t="s">
        <v>36</v>
      </c>
      <c r="D143" s="79">
        <f>D26+D30+D39+D44+D48+D52+D56+D60+D64+D68+D72+D76+D86+D93+D104+D108+D130+D98</f>
        <v>13051197.328000003</v>
      </c>
      <c r="E143" s="79">
        <f>E26+E30+E39+E44+E48+E52+E56+E60+E64+E68+E72+E76+E86+E93+E104+E108+E130+E98</f>
        <v>8419007.809999997</v>
      </c>
      <c r="F143" s="79">
        <f>F26+F30+F39+F44+F48+F52+F56+F60+F64+F68+F72+F76+F86+F93+F104+F108+F130+F98</f>
        <v>8354867.9569999995</v>
      </c>
      <c r="G143" s="79">
        <f t="shared" si="3"/>
        <v>99.23815425228835</v>
      </c>
      <c r="H143" s="79">
        <f t="shared" si="4"/>
        <v>64.01610325112078</v>
      </c>
      <c r="I143" s="84">
        <f t="shared" si="5"/>
        <v>4.2381542522883535</v>
      </c>
    </row>
    <row r="144" spans="1:9" s="1" customFormat="1" ht="30" customHeight="1" thickBot="1">
      <c r="A144" s="175"/>
      <c r="B144" s="175"/>
      <c r="C144" s="26" t="s">
        <v>71</v>
      </c>
      <c r="D144" s="79">
        <f>D8+D31+D35+D40+D45+D49+D53+D57+D61+D65+D69+D73+D77+D81+D87+D94+D109+D114+D118+D127+D131+D135+D137+D105+D27</f>
        <v>14908984.586999997</v>
      </c>
      <c r="E144" s="79">
        <f>E8+E31+E35+E40+E45+E49+E53+E57+E61+E65+E69+E73+E77+E81+E87+E94+E109+E114+E118+E127+E131+E135+E105+E27-0.001</f>
        <v>5484468.1620000005</v>
      </c>
      <c r="F144" s="79">
        <f>F8+F31+F35+F40+F45+F49+F53+F57+F61+F65+F69+F73+F77+F81+F87+F94+F109+F114+F118+F127+F131+F135+F105+F27</f>
        <v>5123693.383</v>
      </c>
      <c r="G144" s="79">
        <f>F144/E144*100</f>
        <v>93.42188215259075</v>
      </c>
      <c r="H144" s="79">
        <f aca="true" t="shared" si="6" ref="H144:H153">F144/D144*100</f>
        <v>34.3664811852287</v>
      </c>
      <c r="I144" s="84">
        <f aca="true" t="shared" si="7" ref="I144:I151">G144-95</f>
        <v>-1.5781178474092457</v>
      </c>
    </row>
    <row r="145" spans="1:9" s="89" customFormat="1" ht="56.25" customHeight="1" hidden="1">
      <c r="A145" s="176"/>
      <c r="B145" s="176"/>
      <c r="C145" s="107" t="s">
        <v>121</v>
      </c>
      <c r="D145" s="151">
        <f>D144-2462496.386</f>
        <v>12446488.200999998</v>
      </c>
      <c r="E145" s="151">
        <f>E144</f>
        <v>5484468.1620000005</v>
      </c>
      <c r="F145" s="151">
        <f>F144</f>
        <v>5123693.383</v>
      </c>
      <c r="G145" s="108">
        <f>F145/E145*100</f>
        <v>93.42188215259075</v>
      </c>
      <c r="H145" s="108">
        <f>F145/D145*100</f>
        <v>41.16577544008232</v>
      </c>
      <c r="I145" s="109">
        <f>G145-95</f>
        <v>-1.5781178474092457</v>
      </c>
    </row>
    <row r="146" spans="1:13" s="1" customFormat="1" ht="26.25" customHeight="1" thickBot="1">
      <c r="A146" s="182" t="s">
        <v>64</v>
      </c>
      <c r="B146" s="183"/>
      <c r="C146" s="183"/>
      <c r="D146" s="110">
        <f>D149+D150+D151</f>
        <v>58268019.344</v>
      </c>
      <c r="E146" s="110">
        <f>E149+E150+E151</f>
        <v>33106003.141999997</v>
      </c>
      <c r="F146" s="110">
        <f>F149+F150+F151</f>
        <v>31127955.461000003</v>
      </c>
      <c r="G146" s="110">
        <f aca="true" t="shared" si="8" ref="G146:G153">F146/E146*100</f>
        <v>94.02510876194977</v>
      </c>
      <c r="H146" s="110">
        <f t="shared" si="6"/>
        <v>53.42202431359172</v>
      </c>
      <c r="I146" s="111">
        <f t="shared" si="7"/>
        <v>-0.9748912380502333</v>
      </c>
      <c r="K146" s="75"/>
      <c r="L146" s="75"/>
      <c r="M146" s="75"/>
    </row>
    <row r="147" spans="1:13" s="1" customFormat="1" ht="36.75" customHeight="1" hidden="1">
      <c r="A147" s="177" t="s">
        <v>120</v>
      </c>
      <c r="B147" s="177"/>
      <c r="C147" s="177"/>
      <c r="D147" s="200">
        <f>D149+D150+D152</f>
        <v>55805522.958</v>
      </c>
      <c r="E147" s="200">
        <f>E149+E150+E152</f>
        <v>33106003.141999997</v>
      </c>
      <c r="F147" s="98">
        <f>F149+F150+F152</f>
        <v>31127955.461000003</v>
      </c>
      <c r="G147" s="98">
        <f>F147/E147*100</f>
        <v>94.02510876194977</v>
      </c>
      <c r="H147" s="98">
        <f>F147/D147*100</f>
        <v>55.779345503898114</v>
      </c>
      <c r="I147" s="99">
        <f>G147-95</f>
        <v>-0.9748912380502333</v>
      </c>
      <c r="K147" s="75"/>
      <c r="L147" s="75"/>
      <c r="M147" s="75"/>
    </row>
    <row r="148" spans="1:9" s="1" customFormat="1" ht="15.75" customHeight="1">
      <c r="A148" s="192"/>
      <c r="B148" s="192"/>
      <c r="C148" s="39" t="s">
        <v>63</v>
      </c>
      <c r="D148" s="150"/>
      <c r="E148" s="150"/>
      <c r="F148" s="150"/>
      <c r="G148" s="78"/>
      <c r="H148" s="78"/>
      <c r="I148" s="64"/>
    </row>
    <row r="149" spans="1:13" s="1" customFormat="1" ht="30.75" customHeight="1">
      <c r="A149" s="192"/>
      <c r="B149" s="192"/>
      <c r="C149" s="27" t="s">
        <v>70</v>
      </c>
      <c r="D149" s="80">
        <f>D142+D18</f>
        <v>30307837.428999994</v>
      </c>
      <c r="E149" s="80">
        <f>E142+E18</f>
        <v>19202527.169999998</v>
      </c>
      <c r="F149" s="80">
        <f>F142+F18</f>
        <v>17649394.121000003</v>
      </c>
      <c r="G149" s="80">
        <f t="shared" si="8"/>
        <v>91.91182996253511</v>
      </c>
      <c r="H149" s="80">
        <f t="shared" si="6"/>
        <v>58.23376267721502</v>
      </c>
      <c r="I149" s="85">
        <f t="shared" si="7"/>
        <v>-3.0881700374648915</v>
      </c>
      <c r="K149" s="75"/>
      <c r="L149" s="75"/>
      <c r="M149" s="75"/>
    </row>
    <row r="150" spans="1:13" s="1" customFormat="1" ht="20.25" customHeight="1">
      <c r="A150" s="192"/>
      <c r="B150" s="192"/>
      <c r="C150" s="27" t="s">
        <v>36</v>
      </c>
      <c r="D150" s="80">
        <f aca="true" t="shared" si="9" ref="D150:F152">D143</f>
        <v>13051197.328000003</v>
      </c>
      <c r="E150" s="80">
        <f t="shared" si="9"/>
        <v>8419007.809999997</v>
      </c>
      <c r="F150" s="80">
        <f t="shared" si="9"/>
        <v>8354867.9569999995</v>
      </c>
      <c r="G150" s="80">
        <f t="shared" si="8"/>
        <v>99.23815425228835</v>
      </c>
      <c r="H150" s="80">
        <f t="shared" si="6"/>
        <v>64.01610325112078</v>
      </c>
      <c r="I150" s="85">
        <f t="shared" si="7"/>
        <v>4.2381542522883535</v>
      </c>
      <c r="K150" s="75"/>
      <c r="L150" s="75"/>
      <c r="M150" s="75"/>
    </row>
    <row r="151" spans="1:13" s="1" customFormat="1" ht="31.5" customHeight="1">
      <c r="A151" s="192"/>
      <c r="B151" s="192"/>
      <c r="C151" s="28" t="s">
        <v>71</v>
      </c>
      <c r="D151" s="80">
        <f t="shared" si="9"/>
        <v>14908984.586999997</v>
      </c>
      <c r="E151" s="80">
        <f>E144</f>
        <v>5484468.1620000005</v>
      </c>
      <c r="F151" s="80">
        <f>F144</f>
        <v>5123693.383</v>
      </c>
      <c r="G151" s="80">
        <f t="shared" si="8"/>
        <v>93.42188215259075</v>
      </c>
      <c r="H151" s="80">
        <f t="shared" si="6"/>
        <v>34.3664811852287</v>
      </c>
      <c r="I151" s="85">
        <f t="shared" si="7"/>
        <v>-1.5781178474092457</v>
      </c>
      <c r="K151" s="75"/>
      <c r="L151" s="75"/>
      <c r="M151" s="75"/>
    </row>
    <row r="152" spans="1:13" s="1" customFormat="1" ht="56.25" customHeight="1" hidden="1">
      <c r="A152" s="192"/>
      <c r="B152" s="192"/>
      <c r="C152" s="28" t="s">
        <v>121</v>
      </c>
      <c r="D152" s="80">
        <f t="shared" si="9"/>
        <v>12446488.200999998</v>
      </c>
      <c r="E152" s="80">
        <f t="shared" si="9"/>
        <v>5484468.1620000005</v>
      </c>
      <c r="F152" s="80">
        <f t="shared" si="9"/>
        <v>5123693.383</v>
      </c>
      <c r="G152" s="80">
        <f>F152/E152*100</f>
        <v>93.42188215259075</v>
      </c>
      <c r="H152" s="80">
        <f>F152/D152*100</f>
        <v>41.16577544008232</v>
      </c>
      <c r="I152" s="105">
        <f>G152-95</f>
        <v>-1.5781178474092457</v>
      </c>
      <c r="K152" s="75"/>
      <c r="L152" s="75"/>
      <c r="M152" s="75"/>
    </row>
    <row r="153" spans="1:13" s="2" customFormat="1" ht="21.75" customHeight="1">
      <c r="A153" s="192"/>
      <c r="B153" s="192"/>
      <c r="C153" s="106" t="s">
        <v>96</v>
      </c>
      <c r="D153" s="103">
        <f>D9+D32+D41+D78+D82+D89+D110+D119+D132+D136+D36+D95</f>
        <v>10756777.35</v>
      </c>
      <c r="E153" s="103">
        <f>E9+E32+E41+E78+E82+E89+E110+E119+E132+E136+E36+E95</f>
        <v>4200758.416999999</v>
      </c>
      <c r="F153" s="103">
        <f>F9+F32+F41+F78+F82+F89+F110+F119+F132+F136+F36+F95</f>
        <v>3924083.348</v>
      </c>
      <c r="G153" s="103">
        <f t="shared" si="8"/>
        <v>93.41368768362574</v>
      </c>
      <c r="H153" s="103">
        <f t="shared" si="6"/>
        <v>36.48010198891028</v>
      </c>
      <c r="I153" s="104">
        <f>G153-95</f>
        <v>-1.5863123163742614</v>
      </c>
      <c r="K153" s="75"/>
      <c r="L153" s="75"/>
      <c r="M153" s="75"/>
    </row>
    <row r="154" spans="1:13" s="2" customFormat="1" ht="45" customHeight="1" hidden="1">
      <c r="A154" s="96"/>
      <c r="B154" s="97"/>
      <c r="C154" s="100" t="s">
        <v>122</v>
      </c>
      <c r="D154" s="134">
        <f>D153-D89+D90</f>
        <v>10417402.509</v>
      </c>
      <c r="E154" s="134">
        <f>E153-E89+E90</f>
        <v>4174336.4799999995</v>
      </c>
      <c r="F154" s="98">
        <f>F153-F89+F90</f>
        <v>3898477.677</v>
      </c>
      <c r="G154" s="98">
        <f>F154/E154*100</f>
        <v>93.3915532606993</v>
      </c>
      <c r="H154" s="98">
        <f>F154/D154*100</f>
        <v>37.42274212436309</v>
      </c>
      <c r="I154" s="99">
        <f>G154-95</f>
        <v>-1.6084467393007031</v>
      </c>
      <c r="K154" s="75"/>
      <c r="L154" s="75"/>
      <c r="M154" s="75"/>
    </row>
    <row r="155" spans="1:8" ht="12" customHeight="1">
      <c r="A155" s="37"/>
      <c r="B155" s="38" t="s">
        <v>99</v>
      </c>
      <c r="C155" s="38"/>
      <c r="D155" s="135"/>
      <c r="E155" s="136"/>
      <c r="F155" s="152"/>
      <c r="G155" s="18"/>
      <c r="H155" s="18"/>
    </row>
    <row r="156" spans="1:9" s="13" customFormat="1" ht="27.75" customHeight="1" hidden="1">
      <c r="A156" s="170" t="s">
        <v>117</v>
      </c>
      <c r="B156" s="171"/>
      <c r="C156" s="171"/>
      <c r="D156" s="171"/>
      <c r="E156" s="171"/>
      <c r="F156" s="171"/>
      <c r="G156" s="171"/>
      <c r="H156" s="171"/>
      <c r="I156" s="3"/>
    </row>
    <row r="157" spans="1:8" s="6" customFormat="1" ht="17.25" customHeight="1">
      <c r="A157" s="166" t="s">
        <v>130</v>
      </c>
      <c r="B157" s="167"/>
      <c r="C157" s="167"/>
      <c r="D157" s="167"/>
      <c r="E157" s="167"/>
      <c r="F157" s="167"/>
      <c r="G157" s="167"/>
      <c r="H157" s="167"/>
    </row>
    <row r="158" spans="1:9" s="4" customFormat="1" ht="12.75" hidden="1">
      <c r="A158" s="20"/>
      <c r="B158" s="21"/>
      <c r="C158" s="21"/>
      <c r="D158" s="137"/>
      <c r="E158" s="137"/>
      <c r="F158" s="153"/>
      <c r="G158" s="19"/>
      <c r="H158" s="19"/>
      <c r="I158" s="61"/>
    </row>
    <row r="159" spans="1:9" s="4" customFormat="1" ht="15" hidden="1">
      <c r="A159" s="20"/>
      <c r="B159" s="21"/>
      <c r="C159" s="21"/>
      <c r="D159" s="139"/>
      <c r="E159" s="139"/>
      <c r="F159" s="153"/>
      <c r="G159" s="19"/>
      <c r="H159" s="19"/>
      <c r="I159" s="61"/>
    </row>
    <row r="160" spans="1:9" s="4" customFormat="1" ht="12.75" hidden="1">
      <c r="A160" s="34"/>
      <c r="B160" s="35"/>
      <c r="C160" s="35"/>
      <c r="D160" s="140"/>
      <c r="E160" s="141"/>
      <c r="F160" s="154"/>
      <c r="G160" s="36"/>
      <c r="H160" s="36"/>
      <c r="I160" s="61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143"/>
      <c r="E161" s="142"/>
      <c r="F161" s="154"/>
      <c r="G161" s="36"/>
      <c r="H161" s="36"/>
      <c r="I161" s="61"/>
    </row>
    <row r="162" spans="1:9" s="4" customFormat="1" ht="15.75" hidden="1">
      <c r="A162" s="179" t="s">
        <v>64</v>
      </c>
      <c r="B162" s="180"/>
      <c r="C162" s="181"/>
      <c r="D162" s="144">
        <f>D164+D165+D166</f>
        <v>24525968.417999998</v>
      </c>
      <c r="E162" s="144">
        <f>E164+E165+E166</f>
        <v>21619356.084</v>
      </c>
      <c r="F162" s="155">
        <f>F164+F165+F166</f>
        <v>20841969.650000002</v>
      </c>
      <c r="G162" s="29">
        <f>F162/E162*100</f>
        <v>96.40421097196635</v>
      </c>
      <c r="H162" s="29">
        <f>F162/D162*100</f>
        <v>84.97919142187165</v>
      </c>
      <c r="I162" s="61"/>
    </row>
    <row r="163" spans="1:9" s="4" customFormat="1" ht="13.5" hidden="1">
      <c r="A163" s="165"/>
      <c r="B163" s="165"/>
      <c r="C163" s="30" t="s">
        <v>63</v>
      </c>
      <c r="D163" s="145"/>
      <c r="E163" s="145"/>
      <c r="F163" s="156"/>
      <c r="G163" s="31"/>
      <c r="H163" s="31"/>
      <c r="I163" s="61"/>
    </row>
    <row r="164" spans="1:9" s="4" customFormat="1" ht="27" hidden="1">
      <c r="A164" s="165"/>
      <c r="B164" s="165"/>
      <c r="C164" s="32" t="s">
        <v>70</v>
      </c>
      <c r="D164" s="146">
        <v>14805057.912999997</v>
      </c>
      <c r="E164" s="146">
        <v>13268979.204</v>
      </c>
      <c r="F164" s="157">
        <v>12716245.471</v>
      </c>
      <c r="G164" s="29">
        <v>95.83439144411821</v>
      </c>
      <c r="H164" s="29">
        <v>85.89122410547374</v>
      </c>
      <c r="I164" s="61"/>
    </row>
    <row r="165" spans="1:9" s="4" customFormat="1" ht="13.5" hidden="1">
      <c r="A165" s="165"/>
      <c r="B165" s="165"/>
      <c r="C165" s="32" t="s">
        <v>36</v>
      </c>
      <c r="D165" s="146">
        <v>7926615.303999999</v>
      </c>
      <c r="E165" s="146">
        <v>7092166.329999999</v>
      </c>
      <c r="F165" s="157">
        <v>6886598.409</v>
      </c>
      <c r="G165" s="29">
        <v>97.10147913296332</v>
      </c>
      <c r="H165" s="29">
        <v>86.87943270723412</v>
      </c>
      <c r="I165" s="61"/>
    </row>
    <row r="166" spans="1:9" s="4" customFormat="1" ht="27" hidden="1">
      <c r="A166" s="165"/>
      <c r="B166" s="165"/>
      <c r="C166" s="33" t="s">
        <v>71</v>
      </c>
      <c r="D166" s="146">
        <v>1794295.2010000001</v>
      </c>
      <c r="E166" s="146">
        <v>1258210.55</v>
      </c>
      <c r="F166" s="157">
        <v>1239125.77</v>
      </c>
      <c r="G166" s="29">
        <v>98.4831807363243</v>
      </c>
      <c r="H166" s="29">
        <v>69.05919211673798</v>
      </c>
      <c r="I166" s="61"/>
    </row>
    <row r="167" spans="1:9" s="4" customFormat="1" ht="12.75" hidden="1">
      <c r="A167" s="20"/>
      <c r="B167" s="21"/>
      <c r="C167" s="21"/>
      <c r="D167" s="137"/>
      <c r="E167" s="137"/>
      <c r="F167" s="153"/>
      <c r="G167" s="19"/>
      <c r="H167" s="19"/>
      <c r="I167" s="61"/>
    </row>
    <row r="168" spans="1:9" s="4" customFormat="1" ht="15">
      <c r="A168" s="20"/>
      <c r="B168" s="21"/>
      <c r="C168" s="120"/>
      <c r="D168" s="139"/>
      <c r="E168" s="139"/>
      <c r="F168" s="153"/>
      <c r="G168" s="19"/>
      <c r="H168" s="19"/>
      <c r="I168" s="61"/>
    </row>
    <row r="169" spans="1:9" s="4" customFormat="1" ht="12.75">
      <c r="A169" s="20"/>
      <c r="B169" s="21"/>
      <c r="C169" s="21"/>
      <c r="D169" s="137"/>
      <c r="E169" s="137"/>
      <c r="F169" s="153"/>
      <c r="G169" s="19"/>
      <c r="H169" s="19"/>
      <c r="I169" s="61"/>
    </row>
    <row r="170" spans="1:9" s="4" customFormat="1" ht="12.75">
      <c r="A170" s="20"/>
      <c r="B170" s="21"/>
      <c r="C170" s="21"/>
      <c r="D170" s="137"/>
      <c r="E170" s="137"/>
      <c r="F170" s="153"/>
      <c r="G170" s="19"/>
      <c r="H170" s="19"/>
      <c r="I170" s="61"/>
    </row>
    <row r="171" spans="1:9" s="4" customFormat="1" ht="12.75">
      <c r="A171" s="20"/>
      <c r="B171" s="21"/>
      <c r="C171" s="21"/>
      <c r="D171" s="138"/>
      <c r="E171" s="138"/>
      <c r="F171" s="158"/>
      <c r="G171" s="19"/>
      <c r="H171" s="19"/>
      <c r="I171" s="61"/>
    </row>
    <row r="172" spans="1:9" s="4" customFormat="1" ht="12.75">
      <c r="A172" s="20"/>
      <c r="B172" s="21"/>
      <c r="C172" s="21"/>
      <c r="D172" s="137"/>
      <c r="E172" s="137"/>
      <c r="F172" s="153"/>
      <c r="G172" s="19"/>
      <c r="H172" s="19"/>
      <c r="I172" s="61"/>
    </row>
    <row r="173" spans="1:9" s="4" customFormat="1" ht="12.75">
      <c r="A173" s="20"/>
      <c r="B173" s="21"/>
      <c r="C173" s="21"/>
      <c r="D173" s="137"/>
      <c r="E173" s="137"/>
      <c r="F173" s="153"/>
      <c r="G173" s="19"/>
      <c r="H173" s="19"/>
      <c r="I173" s="61"/>
    </row>
    <row r="174" spans="1:9" s="4" customFormat="1" ht="12.75">
      <c r="A174" s="20"/>
      <c r="B174" s="21"/>
      <c r="C174" s="21"/>
      <c r="D174" s="137"/>
      <c r="E174" s="137"/>
      <c r="F174" s="153"/>
      <c r="G174" s="19"/>
      <c r="H174" s="19"/>
      <c r="I174" s="61"/>
    </row>
    <row r="175" spans="1:9" s="4" customFormat="1" ht="12.75">
      <c r="A175" s="20"/>
      <c r="B175" s="21"/>
      <c r="C175" s="21"/>
      <c r="D175" s="137"/>
      <c r="E175" s="137"/>
      <c r="F175" s="153"/>
      <c r="G175" s="19"/>
      <c r="H175" s="19"/>
      <c r="I175" s="61"/>
    </row>
    <row r="176" spans="1:9" s="4" customFormat="1" ht="12.75">
      <c r="A176" s="20"/>
      <c r="B176" s="21"/>
      <c r="C176" s="21"/>
      <c r="D176" s="137"/>
      <c r="E176" s="137"/>
      <c r="F176" s="153"/>
      <c r="G176" s="19"/>
      <c r="H176" s="19"/>
      <c r="I176" s="61"/>
    </row>
    <row r="177" spans="1:9" s="4" customFormat="1" ht="12.75">
      <c r="A177" s="20"/>
      <c r="B177" s="21"/>
      <c r="C177" s="21"/>
      <c r="D177" s="137"/>
      <c r="E177" s="137"/>
      <c r="F177" s="153"/>
      <c r="G177" s="19"/>
      <c r="H177" s="19"/>
      <c r="I177" s="61"/>
    </row>
    <row r="178" spans="1:9" s="4" customFormat="1" ht="12.75">
      <c r="A178" s="20"/>
      <c r="B178" s="21"/>
      <c r="C178" s="21"/>
      <c r="D178" s="137"/>
      <c r="E178" s="137"/>
      <c r="F178" s="153"/>
      <c r="G178" s="19"/>
      <c r="H178" s="19"/>
      <c r="I178" s="61"/>
    </row>
    <row r="179" spans="1:9" s="4" customFormat="1" ht="12.75">
      <c r="A179" s="20"/>
      <c r="B179" s="21"/>
      <c r="C179" s="21"/>
      <c r="D179" s="137"/>
      <c r="E179" s="137"/>
      <c r="F179" s="153"/>
      <c r="G179" s="19"/>
      <c r="H179" s="19"/>
      <c r="I179" s="61"/>
    </row>
    <row r="180" spans="1:9" s="4" customFormat="1" ht="12.75">
      <c r="A180" s="20"/>
      <c r="B180" s="21"/>
      <c r="C180" s="21"/>
      <c r="D180" s="137"/>
      <c r="E180" s="137"/>
      <c r="F180" s="153"/>
      <c r="G180" s="19"/>
      <c r="H180" s="19"/>
      <c r="I180" s="61"/>
    </row>
    <row r="181" spans="1:9" s="4" customFormat="1" ht="12.75">
      <c r="A181" s="20"/>
      <c r="B181" s="21"/>
      <c r="C181" s="21"/>
      <c r="D181" s="137"/>
      <c r="E181" s="137"/>
      <c r="F181" s="153"/>
      <c r="G181" s="19"/>
      <c r="H181" s="19"/>
      <c r="I181" s="61"/>
    </row>
    <row r="182" spans="1:9" s="4" customFormat="1" ht="12.75">
      <c r="A182" s="20"/>
      <c r="B182" s="21"/>
      <c r="C182" s="21"/>
      <c r="D182" s="137"/>
      <c r="E182" s="137"/>
      <c r="F182" s="153"/>
      <c r="G182" s="19"/>
      <c r="H182" s="19"/>
      <c r="I182" s="61"/>
    </row>
    <row r="183" spans="1:9" s="4" customFormat="1" ht="12.75">
      <c r="A183" s="20"/>
      <c r="B183" s="21"/>
      <c r="C183" s="21"/>
      <c r="D183" s="137"/>
      <c r="E183" s="137"/>
      <c r="F183" s="153"/>
      <c r="G183" s="19"/>
      <c r="H183" s="19"/>
      <c r="I183" s="61"/>
    </row>
    <row r="184" spans="1:9" s="4" customFormat="1" ht="12.75">
      <c r="A184" s="20"/>
      <c r="B184" s="21"/>
      <c r="C184" s="21"/>
      <c r="D184" s="137"/>
      <c r="E184" s="137"/>
      <c r="F184" s="153"/>
      <c r="G184" s="19"/>
      <c r="H184" s="19"/>
      <c r="I184" s="61"/>
    </row>
    <row r="185" spans="1:9" s="4" customFormat="1" ht="12.75">
      <c r="A185" s="20"/>
      <c r="B185" s="21"/>
      <c r="C185" s="21"/>
      <c r="D185" s="137"/>
      <c r="E185" s="137"/>
      <c r="F185" s="153"/>
      <c r="G185" s="19"/>
      <c r="H185" s="19"/>
      <c r="I185" s="61"/>
    </row>
    <row r="186" spans="1:9" s="4" customFormat="1" ht="12.75">
      <c r="A186" s="20"/>
      <c r="B186" s="21"/>
      <c r="C186" s="21"/>
      <c r="D186" s="137"/>
      <c r="E186" s="137"/>
      <c r="F186" s="153"/>
      <c r="G186" s="19"/>
      <c r="H186" s="19"/>
      <c r="I186" s="61"/>
    </row>
    <row r="187" spans="1:9" s="4" customFormat="1" ht="12.75">
      <c r="A187" s="20"/>
      <c r="B187" s="21"/>
      <c r="C187" s="21"/>
      <c r="D187" s="137"/>
      <c r="E187" s="137"/>
      <c r="F187" s="153"/>
      <c r="G187" s="19"/>
      <c r="H187" s="19"/>
      <c r="I187" s="61"/>
    </row>
    <row r="188" spans="1:9" s="4" customFormat="1" ht="12.75">
      <c r="A188" s="20"/>
      <c r="B188" s="21"/>
      <c r="C188" s="21"/>
      <c r="D188" s="137"/>
      <c r="E188" s="137"/>
      <c r="F188" s="153"/>
      <c r="G188" s="19"/>
      <c r="H188" s="19"/>
      <c r="I188" s="61"/>
    </row>
    <row r="189" spans="1:9" s="4" customFormat="1" ht="12.75">
      <c r="A189" s="20"/>
      <c r="B189" s="21"/>
      <c r="C189" s="21"/>
      <c r="D189" s="137"/>
      <c r="E189" s="137"/>
      <c r="F189" s="153"/>
      <c r="G189" s="19"/>
      <c r="H189" s="19"/>
      <c r="I189" s="61"/>
    </row>
    <row r="190" spans="1:9" s="4" customFormat="1" ht="12.75">
      <c r="A190" s="20"/>
      <c r="B190" s="21"/>
      <c r="C190" s="21"/>
      <c r="D190" s="137"/>
      <c r="E190" s="137"/>
      <c r="F190" s="153"/>
      <c r="G190" s="19"/>
      <c r="H190" s="19"/>
      <c r="I190" s="61"/>
    </row>
    <row r="191" spans="1:9" s="4" customFormat="1" ht="12.75">
      <c r="A191" s="20"/>
      <c r="B191" s="21"/>
      <c r="C191" s="21"/>
      <c r="D191" s="137"/>
      <c r="E191" s="137"/>
      <c r="F191" s="153"/>
      <c r="G191" s="19"/>
      <c r="H191" s="19"/>
      <c r="I191" s="61"/>
    </row>
    <row r="192" spans="1:9" s="4" customFormat="1" ht="12.75">
      <c r="A192" s="20"/>
      <c r="B192" s="21"/>
      <c r="C192" s="21"/>
      <c r="D192" s="137"/>
      <c r="E192" s="137"/>
      <c r="F192" s="153"/>
      <c r="G192" s="19"/>
      <c r="H192" s="19"/>
      <c r="I192" s="61"/>
    </row>
    <row r="193" spans="1:9" s="4" customFormat="1" ht="12.75">
      <c r="A193" s="20"/>
      <c r="B193" s="21"/>
      <c r="C193" s="21"/>
      <c r="D193" s="137"/>
      <c r="E193" s="137"/>
      <c r="F193" s="153"/>
      <c r="G193" s="19"/>
      <c r="H193" s="19"/>
      <c r="I193" s="61"/>
    </row>
    <row r="194" spans="1:9" s="4" customFormat="1" ht="12.75">
      <c r="A194" s="20"/>
      <c r="B194" s="21"/>
      <c r="C194" s="21"/>
      <c r="D194" s="137"/>
      <c r="E194" s="137"/>
      <c r="F194" s="153"/>
      <c r="G194" s="19"/>
      <c r="H194" s="19"/>
      <c r="I194" s="61"/>
    </row>
    <row r="195" spans="1:9" s="4" customFormat="1" ht="12.75">
      <c r="A195" s="20"/>
      <c r="B195" s="21"/>
      <c r="C195" s="21"/>
      <c r="D195" s="137"/>
      <c r="E195" s="137"/>
      <c r="F195" s="153"/>
      <c r="G195" s="19"/>
      <c r="H195" s="19"/>
      <c r="I195" s="61"/>
    </row>
    <row r="196" spans="1:9" s="4" customFormat="1" ht="12.75">
      <c r="A196" s="20"/>
      <c r="B196" s="21"/>
      <c r="C196" s="21"/>
      <c r="D196" s="137"/>
      <c r="E196" s="137"/>
      <c r="F196" s="153"/>
      <c r="G196" s="19"/>
      <c r="H196" s="19"/>
      <c r="I196" s="61"/>
    </row>
    <row r="197" spans="1:9" s="4" customFormat="1" ht="12.75">
      <c r="A197" s="20"/>
      <c r="B197" s="21"/>
      <c r="C197" s="21"/>
      <c r="D197" s="137"/>
      <c r="E197" s="137"/>
      <c r="F197" s="153"/>
      <c r="G197" s="19"/>
      <c r="H197" s="19"/>
      <c r="I197" s="61"/>
    </row>
    <row r="198" spans="1:9" s="4" customFormat="1" ht="12.75">
      <c r="A198" s="20"/>
      <c r="B198" s="21"/>
      <c r="C198" s="21"/>
      <c r="D198" s="137"/>
      <c r="E198" s="137"/>
      <c r="F198" s="153"/>
      <c r="G198" s="19"/>
      <c r="H198" s="19"/>
      <c r="I198" s="61"/>
    </row>
    <row r="199" spans="1:9" s="4" customFormat="1" ht="12.75">
      <c r="A199" s="20"/>
      <c r="B199" s="21"/>
      <c r="C199" s="21"/>
      <c r="D199" s="137"/>
      <c r="E199" s="137"/>
      <c r="F199" s="153"/>
      <c r="G199" s="19"/>
      <c r="H199" s="19"/>
      <c r="I199" s="61"/>
    </row>
    <row r="200" spans="1:9" s="4" customFormat="1" ht="12.75">
      <c r="A200" s="20"/>
      <c r="B200" s="21"/>
      <c r="C200" s="21"/>
      <c r="D200" s="137"/>
      <c r="E200" s="137"/>
      <c r="F200" s="153"/>
      <c r="G200" s="19"/>
      <c r="H200" s="19"/>
      <c r="I200" s="61"/>
    </row>
    <row r="201" spans="1:9" s="4" customFormat="1" ht="12.75">
      <c r="A201" s="20"/>
      <c r="B201" s="21"/>
      <c r="C201" s="21"/>
      <c r="D201" s="137"/>
      <c r="E201" s="137"/>
      <c r="F201" s="153"/>
      <c r="G201" s="19"/>
      <c r="H201" s="19"/>
      <c r="I201" s="61"/>
    </row>
    <row r="202" spans="1:9" s="4" customFormat="1" ht="12.75">
      <c r="A202" s="20"/>
      <c r="B202" s="21"/>
      <c r="C202" s="21"/>
      <c r="D202" s="137"/>
      <c r="E202" s="137"/>
      <c r="F202" s="153"/>
      <c r="G202" s="19"/>
      <c r="H202" s="19"/>
      <c r="I202" s="61"/>
    </row>
    <row r="203" spans="1:9" s="4" customFormat="1" ht="12.75">
      <c r="A203" s="20"/>
      <c r="B203" s="21"/>
      <c r="C203" s="21"/>
      <c r="D203" s="137"/>
      <c r="E203" s="137"/>
      <c r="F203" s="153"/>
      <c r="G203" s="19"/>
      <c r="H203" s="19"/>
      <c r="I203" s="61"/>
    </row>
    <row r="204" spans="1:9" s="4" customFormat="1" ht="12.75">
      <c r="A204" s="20"/>
      <c r="B204" s="21"/>
      <c r="C204" s="21"/>
      <c r="D204" s="137"/>
      <c r="E204" s="137"/>
      <c r="F204" s="153"/>
      <c r="G204" s="19"/>
      <c r="H204" s="19"/>
      <c r="I204" s="61"/>
    </row>
    <row r="205" spans="1:9" s="4" customFormat="1" ht="12.75">
      <c r="A205" s="20"/>
      <c r="B205" s="21"/>
      <c r="C205" s="21"/>
      <c r="D205" s="137"/>
      <c r="E205" s="137"/>
      <c r="F205" s="153"/>
      <c r="G205" s="19"/>
      <c r="H205" s="19"/>
      <c r="I205" s="61"/>
    </row>
    <row r="206" spans="1:9" s="4" customFormat="1" ht="12.75">
      <c r="A206" s="20"/>
      <c r="B206" s="21"/>
      <c r="C206" s="21"/>
      <c r="D206" s="137"/>
      <c r="E206" s="137"/>
      <c r="F206" s="153"/>
      <c r="G206" s="19"/>
      <c r="H206" s="19"/>
      <c r="I206" s="61"/>
    </row>
    <row r="207" spans="1:9" s="4" customFormat="1" ht="12.75">
      <c r="A207" s="20"/>
      <c r="B207" s="21"/>
      <c r="C207" s="21"/>
      <c r="D207" s="137"/>
      <c r="E207" s="137"/>
      <c r="F207" s="153"/>
      <c r="G207" s="19"/>
      <c r="H207" s="19"/>
      <c r="I207" s="61"/>
    </row>
    <row r="208" spans="1:9" s="4" customFormat="1" ht="12.75">
      <c r="A208" s="20"/>
      <c r="B208" s="21"/>
      <c r="C208" s="21"/>
      <c r="D208" s="137"/>
      <c r="E208" s="137"/>
      <c r="F208" s="153"/>
      <c r="G208" s="19"/>
      <c r="H208" s="19"/>
      <c r="I208" s="61"/>
    </row>
    <row r="209" spans="1:9" s="4" customFormat="1" ht="12.75">
      <c r="A209" s="20"/>
      <c r="B209" s="21"/>
      <c r="C209" s="21"/>
      <c r="D209" s="137"/>
      <c r="E209" s="137"/>
      <c r="F209" s="153"/>
      <c r="G209" s="19"/>
      <c r="H209" s="19"/>
      <c r="I209" s="61"/>
    </row>
    <row r="210" spans="1:9" s="4" customFormat="1" ht="12.75">
      <c r="A210" s="20"/>
      <c r="B210" s="21"/>
      <c r="C210" s="21"/>
      <c r="D210" s="137"/>
      <c r="E210" s="137"/>
      <c r="F210" s="153"/>
      <c r="G210" s="19"/>
      <c r="H210" s="19"/>
      <c r="I210" s="61"/>
    </row>
    <row r="211" spans="1:9" s="4" customFormat="1" ht="12.75">
      <c r="A211" s="20"/>
      <c r="B211" s="21"/>
      <c r="C211" s="21"/>
      <c r="D211" s="137"/>
      <c r="E211" s="137"/>
      <c r="F211" s="153"/>
      <c r="G211" s="19"/>
      <c r="H211" s="19"/>
      <c r="I211" s="61"/>
    </row>
    <row r="212" spans="1:9" s="4" customFormat="1" ht="12.75">
      <c r="A212" s="20"/>
      <c r="B212" s="21"/>
      <c r="C212" s="21"/>
      <c r="D212" s="137"/>
      <c r="E212" s="137"/>
      <c r="F212" s="153"/>
      <c r="G212" s="19"/>
      <c r="H212" s="19"/>
      <c r="I212" s="61"/>
    </row>
    <row r="213" spans="1:9" s="4" customFormat="1" ht="12.75">
      <c r="A213" s="20"/>
      <c r="B213" s="21"/>
      <c r="C213" s="21"/>
      <c r="D213" s="137"/>
      <c r="E213" s="137"/>
      <c r="F213" s="153"/>
      <c r="G213" s="19"/>
      <c r="H213" s="19"/>
      <c r="I213" s="61"/>
    </row>
    <row r="214" spans="4:8" ht="12.75">
      <c r="D214" s="137"/>
      <c r="E214" s="137"/>
      <c r="F214" s="153"/>
      <c r="G214" s="19"/>
      <c r="H214" s="19"/>
    </row>
    <row r="215" spans="1:8" ht="12.75">
      <c r="A215" s="22"/>
      <c r="B215" s="22"/>
      <c r="C215" s="22"/>
      <c r="D215" s="137"/>
      <c r="E215" s="137"/>
      <c r="F215" s="153"/>
      <c r="G215" s="19"/>
      <c r="H215" s="19"/>
    </row>
    <row r="216" spans="1:8" ht="12.75">
      <c r="A216" s="22"/>
      <c r="B216" s="22"/>
      <c r="C216" s="22"/>
      <c r="D216" s="137"/>
      <c r="E216" s="137"/>
      <c r="F216" s="153"/>
      <c r="G216" s="19"/>
      <c r="H216" s="19"/>
    </row>
    <row r="217" spans="1:8" ht="12.75">
      <c r="A217" s="22"/>
      <c r="B217" s="22"/>
      <c r="C217" s="22"/>
      <c r="D217" s="137"/>
      <c r="E217" s="137"/>
      <c r="F217" s="153"/>
      <c r="G217" s="19"/>
      <c r="H217" s="19"/>
    </row>
    <row r="218" spans="1:8" ht="12.75">
      <c r="A218" s="22"/>
      <c r="B218" s="22"/>
      <c r="C218" s="22"/>
      <c r="D218" s="137"/>
      <c r="E218" s="137"/>
      <c r="F218" s="153"/>
      <c r="G218" s="19"/>
      <c r="H218" s="19"/>
    </row>
    <row r="219" spans="1:8" ht="12.75">
      <c r="A219" s="22"/>
      <c r="B219" s="22"/>
      <c r="C219" s="22"/>
      <c r="D219" s="137"/>
      <c r="E219" s="137"/>
      <c r="F219" s="153"/>
      <c r="G219" s="19"/>
      <c r="H219" s="19"/>
    </row>
    <row r="220" spans="1:8" ht="12.75">
      <c r="A220" s="22"/>
      <c r="B220" s="22"/>
      <c r="C220" s="22"/>
      <c r="D220" s="137"/>
      <c r="E220" s="137"/>
      <c r="F220" s="153"/>
      <c r="G220" s="19"/>
      <c r="H220" s="19"/>
    </row>
  </sheetData>
  <sheetProtection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3937007874015748" bottom="0.3937007874015748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Голумбиевская Ольга Алексеевна</cp:lastModifiedBy>
  <cp:lastPrinted>2023-09-08T07:36:01Z</cp:lastPrinted>
  <dcterms:created xsi:type="dcterms:W3CDTF">2002-03-11T10:22:12Z</dcterms:created>
  <dcterms:modified xsi:type="dcterms:W3CDTF">2023-09-08T08:38:58Z</dcterms:modified>
  <cp:category/>
  <cp:version/>
  <cp:contentType/>
  <cp:contentStatus/>
</cp:coreProperties>
</file>