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<sst xmlns="http://schemas.openxmlformats.org/spreadsheetml/2006/main" count="130" uniqueCount="130">
  <si>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</si>
  <si>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</si>
  <si>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сентября 2024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</si>
  <si>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</si>
  <si>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</si>
  <si>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</si>
  <si>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</si>
  <si>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2024 года</t>
  </si>
  <si>
    <t xml:space="preserve">Кассовый план  января-августа 2024 года</t>
  </si>
  <si>
    <t xml:space="preserve">Кассовый расход на 01.09.2024</t>
  </si>
  <si>
    <t xml:space="preserve">% выпол-нения кассового плана января-августа 2024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</si>
  <si>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</si>
  <si>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</si>
  <si>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</si>
  <si>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</si>
  <si>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</si>
  <si>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</si>
  <si>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</si>
  <si>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</si>
  <si>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</si>
  <si>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</si>
  <si>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</si>
  <si>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</si>
  <si>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</si>
  <si>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</si>
  <si>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</si>
  <si>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</si>
  <si>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</si>
  <si>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</si>
  <si>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</si>
  <si>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</si>
  <si>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</si>
  <si>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</si>
  <si>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</si>
  <si>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</si>
  <si>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</si>
  <si>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</si>
  <si>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</si>
  <si>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</si>
  <si>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</si>
  <si>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</si>
  <si>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</si>
  <si>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</si>
  <si>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</si>
  <si>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</si>
  <si>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</si>
  <si>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</si>
  <si>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</si>
  <si>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</si>
  <si>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</si>
  <si>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</si>
  <si>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</si>
  <si>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</si>
  <si>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</si>
  <si>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</si>
  <si>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</si>
  <si>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</si>
  <si>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</si>
  <si>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</si>
  <si>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</si>
  <si>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</si>
  <si>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</si>
  <si>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</si>
  <si>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</si>
  <si>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</si>
  <si>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</si>
  <si>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</si>
  <si>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</si>
  <si>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</si>
  <si>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</si>
  <si>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</si>
  <si>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</si>
  <si>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</si>
  <si>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</si>
  <si>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</si>
  <si>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</si>
  <si>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</si>
  <si>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</si>
  <si>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</si>
  <si>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</si>
  <si>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</si>
  <si>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</si>
  <si>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</si>
  <si>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</si>
  <si>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</si>
  <si>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</si>
  <si>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</si>
  <si>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</si>
  <si>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</si>
  <si>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</si>
  <si>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</si>
  <si>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</si>
  <si>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</si>
  <si>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</si>
  <si>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</si>
  <si>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</si>
  <si>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</si>
  <si>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</si>
  <si>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</si>
  <si>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</si>
  <si>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</si>
  <si>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</si>
  <si>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</si>
  <si>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</si>
  <si>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</si>
  <si>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</si>
  <si>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</si>
  <si>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</si>
  <si>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</si>
  <si>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</si>
  <si>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</si>
  <si>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</si>
  <si>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</si>
  <si>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</si>
  <si>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</si>
  <si>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</si>
  <si>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</si>
  <si>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</si>
  <si>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</si>
  <si>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</si>
  <si>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</si>
  <si>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</si>
  <si>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</si>
  <si>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</si>
  <si>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</si>
  <si>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</si>
  <si>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</si>
  <si>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</si>
  <si>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</si>
  <si>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январь-август 2024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</si>
</sst>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</numFmts>
  <fonts count="53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0.000000"/>
      <color indexed="2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sz val="10.000000"/>
      <color indexed="2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rgb="FFC00000"/>
      <name val="Times New Roman"/>
    </font>
    <font>
      <i/>
      <sz val="10.000000"/>
      <name val="Times New Roman"/>
    </font>
    <font>
      <i/>
      <sz val="10.000000"/>
      <color rgb="FFC00000"/>
      <name val="Times New Roman"/>
    </font>
    <font>
      <i/>
      <sz val="10.000000"/>
      <name val="Arial"/>
    </font>
    <font>
      <b/>
      <sz val="10.000000"/>
      <color indexed="2"/>
      <name val="Arial"/>
    </font>
    <font>
      <i/>
      <sz val="10.000000"/>
      <color indexed="2"/>
      <name val="Arial"/>
    </font>
    <font>
      <b/>
      <sz val="11.000000"/>
      <color rgb="FFC00000"/>
      <name val="Times New Roman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0.000000"/>
      <color rgb="FFC00000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rgb="FFC00000"/>
      <name val="Times New Roman"/>
    </font>
    <font>
      <b/>
      <i/>
      <sz val="10.000000"/>
      <name val="Times New Roman"/>
    </font>
    <font>
      <sz val="11.000000"/>
      <color rgb="FFC00000"/>
      <name val="Times New Roman"/>
    </font>
    <font>
      <b/>
      <i/>
      <sz val="11.000000"/>
      <color indexed="2"/>
      <name val="Times New Roman"/>
    </font>
    <font>
      <sz val="11.000000"/>
      <color indexed="2"/>
      <name val="Times New Roman"/>
    </font>
    <font>
      <b/>
      <i/>
      <sz val="10.000000"/>
      <color indexed="2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224">
    <xf fontId="0" fillId="0" borderId="0" numFmtId="0" xfId="0"/>
    <xf fontId="21" fillId="33" borderId="0" numFmtId="49" xfId="0" applyNumberFormat="1" applyFont="1" applyFill="1"/>
    <xf fontId="17" fillId="33" borderId="0" numFmtId="0" xfId="0" applyFont="1" applyFill="1"/>
    <xf fontId="22" fillId="0" borderId="0" numFmtId="164" xfId="0" applyNumberFormat="1" applyFont="1"/>
    <xf fontId="17" fillId="0" borderId="0" numFmtId="164" xfId="0" applyNumberFormat="1" applyFont="1"/>
    <xf fontId="17" fillId="0" borderId="0" numFmtId="0" xfId="0" applyFont="1"/>
    <xf fontId="23" fillId="33" borderId="0" numFmtId="0" xfId="0" applyFont="1" applyFill="1" applyAlignment="1">
      <alignment horizontal="right"/>
    </xf>
    <xf fontId="0" fillId="0" borderId="0" numFmtId="0" xfId="0"/>
    <xf fontId="24" fillId="0" borderId="0" numFmtId="0" xfId="0" applyFont="1" applyAlignment="1">
      <alignment horizontal="center"/>
    </xf>
    <xf fontId="24" fillId="0" borderId="0" numFmtId="164" xfId="0" applyNumberFormat="1" applyFont="1" applyAlignment="1">
      <alignment horizontal="center"/>
    </xf>
    <xf fontId="25" fillId="33" borderId="0" numFmtId="0" xfId="0" applyFont="1" applyFill="1"/>
    <xf fontId="26" fillId="0" borderId="0" numFmtId="164" xfId="0" applyNumberFormat="1" applyFont="1" applyAlignment="1">
      <alignment horizontal="right"/>
    </xf>
    <xf fontId="21" fillId="0" borderId="0" numFmtId="164" xfId="0" applyNumberFormat="1" applyFont="1"/>
    <xf fontId="21" fillId="33" borderId="0" numFmtId="0" xfId="0" applyFont="1" applyFill="1" applyAlignment="1">
      <alignment horizontal="center" vertical="center"/>
    </xf>
    <xf fontId="27" fillId="33" borderId="10" numFmtId="49" xfId="0" applyNumberFormat="1" applyFont="1" applyFill="1" applyBorder="1" applyAlignment="1">
      <alignment horizontal="center" vertical="center" wrapText="1"/>
    </xf>
    <xf fontId="27" fillId="0" borderId="11" numFmtId="164" xfId="0" applyNumberFormat="1" applyFont="1" applyBorder="1" applyAlignment="1">
      <alignment horizontal="center" vertical="center" wrapText="1"/>
    </xf>
    <xf fontId="27" fillId="0" borderId="11" numFmtId="165" xfId="0" applyNumberFormat="1" applyFont="1" applyBorder="1" applyAlignment="1">
      <alignment horizontal="center" vertical="center" wrapText="1"/>
    </xf>
    <xf fontId="27" fillId="33" borderId="11" numFmtId="165" xfId="0" applyNumberFormat="1" applyFont="1" applyFill="1" applyBorder="1" applyAlignment="1">
      <alignment horizontal="center" vertical="center" wrapText="1"/>
    </xf>
    <xf fontId="27" fillId="33" borderId="11" numFmtId="0" xfId="0" applyFont="1" applyFill="1" applyBorder="1" applyAlignment="1">
      <alignment horizontal="center" vertical="center" wrapText="1"/>
    </xf>
    <xf fontId="25" fillId="0" borderId="11" numFmtId="49" xfId="0" applyNumberFormat="1" applyFont="1" applyBorder="1" applyAlignment="1">
      <alignment horizontal="center" vertical="center" wrapText="1"/>
    </xf>
    <xf fontId="25" fillId="0" borderId="11" numFmtId="49" xfId="0" applyNumberFormat="1" applyFont="1" applyBorder="1" applyAlignment="1">
      <alignment horizontal="left" vertical="center" wrapText="1"/>
    </xf>
    <xf fontId="25" fillId="0" borderId="12" numFmtId="49" xfId="0" applyNumberFormat="1" applyFont="1" applyBorder="1" applyAlignment="1">
      <alignment horizontal="left" vertical="center" wrapText="1"/>
    </xf>
    <xf fontId="28" fillId="0" borderId="13" numFmtId="164" xfId="0" applyNumberFormat="1" applyFont="1" applyBorder="1" applyAlignment="1" applyProtection="1">
      <alignment horizontal="center" vertical="center" wrapText="1"/>
    </xf>
    <xf fontId="28" fillId="33" borderId="13" numFmtId="164" xfId="0" applyNumberFormat="1" applyFont="1" applyFill="1" applyBorder="1" applyAlignment="1">
      <alignment horizontal="center" vertical="center"/>
    </xf>
    <xf fontId="29" fillId="0" borderId="0" numFmtId="0" xfId="0" applyFont="1"/>
    <xf fontId="30" fillId="0" borderId="0" numFmtId="0" xfId="0" applyFont="1"/>
    <xf fontId="25" fillId="0" borderId="14" numFmtId="49" xfId="0" applyNumberFormat="1" applyFont="1" applyBorder="1" applyAlignment="1">
      <alignment horizontal="center" vertical="center" wrapText="1"/>
    </xf>
    <xf fontId="25" fillId="0" borderId="15" numFmtId="49" xfId="0" applyNumberFormat="1" applyFont="1" applyBorder="1" applyAlignment="1">
      <alignment horizontal="center" vertical="center" wrapText="1"/>
    </xf>
    <xf fontId="21" fillId="0" borderId="16" numFmtId="49" xfId="0" applyNumberFormat="1" applyFont="1" applyBorder="1" applyAlignment="1">
      <alignment horizontal="left" vertical="center" wrapText="1"/>
    </xf>
    <xf fontId="21" fillId="0" borderId="13" numFmtId="164" xfId="0" applyNumberFormat="1" applyFont="1" applyBorder="1" applyAlignment="1" applyProtection="1">
      <alignment horizontal="center" vertical="center" wrapText="1"/>
    </xf>
    <xf fontId="21" fillId="33" borderId="13" numFmtId="164" xfId="0" applyNumberFormat="1" applyFont="1" applyFill="1" applyBorder="1" applyAlignment="1">
      <alignment vertical="center"/>
    </xf>
    <xf fontId="22" fillId="0" borderId="0" numFmtId="0" xfId="0" applyFont="1"/>
    <xf fontId="25" fillId="0" borderId="17" numFmtId="49" xfId="0" applyNumberFormat="1" applyFont="1" applyBorder="1" applyAlignment="1">
      <alignment horizontal="center" vertical="center" wrapText="1"/>
    </xf>
    <xf fontId="25" fillId="0" borderId="18" numFmtId="49" xfId="0" applyNumberFormat="1" applyFont="1" applyBorder="1" applyAlignment="1">
      <alignment horizontal="center" vertical="center" wrapText="1"/>
    </xf>
    <xf fontId="31" fillId="0" borderId="13" numFmtId="164" xfId="0" applyNumberFormat="1" applyFont="1" applyBorder="1" applyAlignment="1" applyProtection="1">
      <alignment horizontal="center" vertical="center" wrapText="1"/>
    </xf>
    <xf fontId="25" fillId="0" borderId="19" numFmtId="49" xfId="0" applyNumberFormat="1" applyFont="1" applyBorder="1" applyAlignment="1">
      <alignment horizontal="center" vertical="center" wrapText="1"/>
    </xf>
    <xf fontId="25" fillId="0" borderId="20" numFmtId="49" xfId="0" applyNumberFormat="1" applyFont="1" applyBorder="1" applyAlignment="1">
      <alignment horizontal="center" vertical="center" wrapText="1"/>
    </xf>
    <xf fontId="32" fillId="34" borderId="16" numFmtId="49" xfId="0" applyNumberFormat="1" applyFont="1" applyFill="1" applyBorder="1" applyAlignment="1">
      <alignment horizontal="left" vertical="center" wrapText="1"/>
    </xf>
    <xf fontId="33" fillId="0" borderId="13" numFmtId="164" xfId="0" applyNumberFormat="1" applyFont="1" applyBorder="1" applyAlignment="1" applyProtection="1">
      <alignment horizontal="center" vertical="center" wrapText="1"/>
    </xf>
    <xf fontId="32" fillId="34" borderId="13" numFmtId="164" xfId="0" applyNumberFormat="1" applyFont="1" applyFill="1" applyBorder="1" applyAlignment="1" applyProtection="1">
      <alignment horizontal="center" vertical="center" wrapText="1"/>
    </xf>
    <xf fontId="32" fillId="34" borderId="13" numFmtId="164" xfId="0" applyNumberFormat="1" applyFont="1" applyFill="1" applyBorder="1" applyAlignment="1">
      <alignment vertical="center"/>
    </xf>
    <xf fontId="25" fillId="0" borderId="13" numFmtId="49" xfId="0" applyNumberFormat="1" applyFont="1" applyBorder="1" applyAlignment="1">
      <alignment horizontal="center" vertical="center" wrapText="1"/>
    </xf>
    <xf fontId="25" fillId="0" borderId="13" numFmtId="49" xfId="0" applyNumberFormat="1" applyFont="1" applyBorder="1" applyAlignment="1">
      <alignment horizontal="left" vertical="center" wrapText="1"/>
    </xf>
    <xf fontId="25" fillId="0" borderId="16" numFmtId="49" xfId="0" applyNumberFormat="1" applyFont="1" applyBorder="1" applyAlignment="1">
      <alignment horizontal="left" vertical="center" wrapText="1"/>
    </xf>
    <xf fontId="21" fillId="0" borderId="21" numFmtId="49" xfId="0" applyNumberFormat="1" applyFont="1" applyBorder="1" applyAlignment="1">
      <alignment horizontal="center" vertical="center" wrapText="1"/>
    </xf>
    <xf fontId="21" fillId="0" borderId="22" numFmtId="49" xfId="0" applyNumberFormat="1" applyFont="1" applyBorder="1" applyAlignment="1">
      <alignment horizontal="center" vertical="center" wrapText="1"/>
    </xf>
    <xf fontId="32" fillId="35" borderId="23" numFmtId="49" xfId="0" applyNumberFormat="1" applyFont="1" applyFill="1" applyBorder="1" applyAlignment="1">
      <alignment horizontal="left" vertical="center" wrapText="1"/>
    </xf>
    <xf fontId="32" fillId="0" borderId="24" numFmtId="164" xfId="0" applyNumberFormat="1" applyFont="1" applyBorder="1" applyAlignment="1" applyProtection="1">
      <alignment horizontal="center" vertical="center" wrapText="1"/>
    </xf>
    <xf fontId="32" fillId="0" borderId="24" numFmtId="4" xfId="0" applyNumberFormat="1" applyFont="1" applyBorder="1" applyAlignment="1" applyProtection="1">
      <alignment horizontal="center" vertical="center" wrapText="1"/>
    </xf>
    <xf fontId="32" fillId="33" borderId="24" numFmtId="4" xfId="0" applyNumberFormat="1" applyFont="1" applyFill="1" applyBorder="1" applyAlignment="1">
      <alignment vertical="center"/>
    </xf>
    <xf fontId="34" fillId="0" borderId="0" numFmtId="0" xfId="0" applyFont="1"/>
    <xf fontId="21" fillId="35" borderId="23" numFmtId="49" xfId="0" applyNumberFormat="1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 applyProtection="1">
      <alignment horizontal="center" vertical="center" wrapText="1"/>
    </xf>
    <xf fontId="21" fillId="33" borderId="10" numFmtId="164" xfId="0" applyNumberFormat="1" applyFont="1" applyFill="1" applyBorder="1" applyAlignment="1">
      <alignment vertical="center"/>
    </xf>
    <xf fontId="31" fillId="0" borderId="10" numFmtId="164" xfId="0" applyNumberFormat="1" applyFont="1" applyBorder="1" applyAlignment="1" applyProtection="1">
      <alignment horizontal="center" vertical="center" wrapText="1"/>
    </xf>
    <xf fontId="32" fillId="0" borderId="10" numFmtId="164" xfId="0" applyNumberFormat="1" applyFont="1" applyBorder="1" applyAlignment="1" applyProtection="1">
      <alignment horizontal="center" vertical="center" wrapText="1"/>
    </xf>
    <xf fontId="32" fillId="33" borderId="10" numFmtId="164" xfId="0" applyNumberFormat="1" applyFont="1" applyFill="1" applyBorder="1" applyAlignment="1">
      <alignment vertical="center"/>
    </xf>
    <xf fontId="21" fillId="0" borderId="23" numFmtId="49" xfId="0" applyNumberFormat="1" applyFont="1" applyBorder="1" applyAlignment="1">
      <alignment horizontal="left" vertical="center" wrapText="1"/>
    </xf>
    <xf fontId="25" fillId="0" borderId="23" numFmtId="49" xfId="0" applyNumberFormat="1" applyFont="1" applyBorder="1" applyAlignment="1">
      <alignment horizontal="left" vertical="center" wrapText="1"/>
    </xf>
    <xf fontId="28" fillId="0" borderId="10" numFmtId="164" xfId="0" applyNumberFormat="1" applyFont="1" applyBorder="1" applyAlignment="1" applyProtection="1">
      <alignment horizontal="center" vertical="center" wrapText="1"/>
    </xf>
    <xf fontId="28" fillId="33" borderId="10" numFmtId="164" xfId="0" applyNumberFormat="1" applyFont="1" applyFill="1" applyBorder="1" applyAlignment="1">
      <alignment horizontal="center" vertical="center"/>
    </xf>
    <xf fontId="21" fillId="0" borderId="10" numFmtId="49" xfId="0" applyNumberFormat="1" applyFont="1" applyBorder="1" applyAlignment="1">
      <alignment horizontal="left" vertical="center" wrapText="1"/>
    </xf>
    <xf fontId="22" fillId="33" borderId="0" numFmtId="0" xfId="0" applyFont="1" applyFill="1"/>
    <xf fontId="21" fillId="0" borderId="25" numFmtId="49" xfId="0" applyNumberFormat="1" applyFont="1" applyBorder="1" applyAlignment="1">
      <alignment horizontal="center" vertical="center" wrapText="1"/>
    </xf>
    <xf fontId="21" fillId="0" borderId="26" numFmtId="49" xfId="0" applyNumberFormat="1" applyFont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left" vertical="center" wrapText="1"/>
    </xf>
    <xf fontId="25" fillId="0" borderId="10" numFmtId="49" xfId="0" applyNumberFormat="1" applyFont="1" applyBorder="1" applyAlignment="1">
      <alignment horizontal="left" vertical="center" wrapText="1"/>
    </xf>
    <xf fontId="25" fillId="0" borderId="27" numFmtId="0" xfId="0" applyFont="1" applyBorder="1" applyAlignment="1">
      <alignment horizontal="center" vertical="center" wrapText="1"/>
    </xf>
    <xf fontId="25" fillId="0" borderId="28" numFmtId="0" xfId="0" applyFont="1" applyBorder="1" applyAlignment="1">
      <alignment horizontal="center" vertical="center" wrapText="1"/>
    </xf>
    <xf fontId="21" fillId="0" borderId="23" numFmtId="164" xfId="0" applyNumberFormat="1" applyFont="1" applyBorder="1" applyAlignment="1" applyProtection="1">
      <alignment horizontal="center" vertical="center" wrapText="1"/>
    </xf>
    <xf fontId="25" fillId="0" borderId="25" numFmtId="0" xfId="0" applyFont="1" applyBorder="1" applyAlignment="1">
      <alignment horizontal="center" vertical="center" wrapText="1"/>
    </xf>
    <xf fontId="25" fillId="0" borderId="26" numFmtId="0" xfId="0" applyFont="1" applyBorder="1" applyAlignment="1">
      <alignment horizontal="center" vertical="center" wrapText="1"/>
    </xf>
    <xf fontId="25" fillId="0" borderId="27" numFmtId="49" xfId="0" applyNumberFormat="1" applyFont="1" applyBorder="1" applyAlignment="1">
      <alignment horizontal="center" vertical="center" wrapText="1"/>
    </xf>
    <xf fontId="25" fillId="0" borderId="28" numFmtId="49" xfId="0" applyNumberFormat="1" applyFont="1" applyBorder="1" applyAlignment="1">
      <alignment horizontal="center" vertical="center" wrapText="1"/>
    </xf>
    <xf fontId="35" fillId="0" borderId="0" numFmtId="0" xfId="0" applyFont="1"/>
    <xf fontId="25" fillId="0" borderId="21" numFmtId="49" xfId="0" applyNumberFormat="1" applyFont="1" applyBorder="1" applyAlignment="1">
      <alignment horizontal="center" vertical="center" wrapText="1"/>
    </xf>
    <xf fontId="25" fillId="0" borderId="22" numFmtId="49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 applyProtection="1">
      <alignment horizontal="center" vertical="center" wrapText="1"/>
    </xf>
    <xf fontId="25" fillId="0" borderId="25" numFmtId="49" xfId="0" applyNumberFormat="1" applyFont="1" applyBorder="1" applyAlignment="1">
      <alignment horizontal="center" vertical="center" wrapText="1"/>
    </xf>
    <xf fontId="25" fillId="0" borderId="26" numFmtId="49" xfId="0" applyNumberFormat="1" applyFont="1" applyBorder="1" applyAlignment="1">
      <alignment horizontal="center" vertical="center" wrapText="1"/>
    </xf>
    <xf fontId="32" fillId="34" borderId="10" numFmtId="49" xfId="0" applyNumberFormat="1" applyFont="1" applyFill="1" applyBorder="1" applyAlignment="1">
      <alignment horizontal="left" vertical="center" wrapText="1"/>
    </xf>
    <xf fontId="33" fillId="0" borderId="10" numFmtId="164" xfId="0" applyNumberFormat="1" applyFont="1" applyBorder="1" applyAlignment="1" applyProtection="1">
      <alignment horizontal="center" vertical="center" wrapText="1"/>
    </xf>
    <xf fontId="33" fillId="34" borderId="10" numFmtId="164" xfId="0" applyNumberFormat="1" applyFont="1" applyFill="1" applyBorder="1" applyAlignment="1" applyProtection="1">
      <alignment horizontal="center" vertical="center" wrapText="1"/>
    </xf>
    <xf fontId="31" fillId="34" borderId="10" numFmtId="164" xfId="0" applyNumberFormat="1" applyFont="1" applyFill="1" applyBorder="1" applyAlignment="1" applyProtection="1">
      <alignment horizontal="center" vertical="center" wrapText="1"/>
    </xf>
    <xf fontId="31" fillId="34" borderId="10" numFmtId="164" xfId="0" applyNumberFormat="1" applyFont="1" applyFill="1" applyBorder="1" applyAlignment="1">
      <alignment vertical="center"/>
    </xf>
    <xf fontId="25" fillId="0" borderId="11" numFmtId="0" xfId="0" applyFont="1" applyBorder="1" applyAlignment="1">
      <alignment horizontal="center" vertical="center" wrapText="1"/>
    </xf>
    <xf fontId="25" fillId="0" borderId="11" numFmtId="0" xfId="0" applyFont="1" applyBorder="1" applyAlignment="1">
      <alignment horizontal="left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164" xfId="0" applyNumberFormat="1" applyFont="1" applyBorder="1" applyAlignment="1" applyProtection="1">
      <alignment horizontal="center" vertical="center" wrapText="1"/>
    </xf>
    <xf fontId="21" fillId="0" borderId="29" numFmtId="49" xfId="0" applyNumberFormat="1" applyFont="1" applyBorder="1" applyAlignment="1">
      <alignment horizontal="left" vertical="center" wrapText="1"/>
    </xf>
    <xf fontId="21" fillId="0" borderId="25" numFmtId="0" xfId="0" applyFont="1" applyBorder="1" applyAlignment="1">
      <alignment vertical="center" wrapText="1"/>
    </xf>
    <xf fontId="21" fillId="0" borderId="26" numFmtId="0" xfId="0" applyFont="1" applyBorder="1" applyAlignment="1">
      <alignment vertical="center" wrapText="1"/>
    </xf>
    <xf fontId="33" fillId="34" borderId="13" numFmtId="164" xfId="0" applyNumberFormat="1" applyFont="1" applyFill="1" applyBorder="1" applyAlignment="1" applyProtection="1">
      <alignment horizontal="center" vertical="center" wrapText="1"/>
    </xf>
    <xf fontId="32" fillId="34" borderId="23" numFmtId="164" xfId="0" applyNumberFormat="1" applyFont="1" applyFill="1" applyBorder="1" applyAlignment="1" applyProtection="1">
      <alignment horizontal="center" vertical="center" wrapText="1"/>
    </xf>
    <xf fontId="32" fillId="34" borderId="10" numFmtId="164" xfId="0" applyNumberFormat="1" applyFont="1" applyFill="1" applyBorder="1" applyAlignment="1" applyProtection="1">
      <alignment horizontal="center" vertical="center" wrapText="1"/>
    </xf>
    <xf fontId="32" fillId="34" borderId="10" numFmtId="164" xfId="0" applyNumberFormat="1" applyFont="1" applyFill="1" applyBorder="1" applyAlignment="1">
      <alignment vertical="center"/>
    </xf>
    <xf fontId="25" fillId="0" borderId="24" numFmtId="49" xfId="0" applyNumberFormat="1" applyFont="1" applyBorder="1" applyAlignment="1">
      <alignment horizontal="center" vertical="center" wrapText="1"/>
    </xf>
    <xf fontId="25" fillId="0" borderId="24" numFmtId="49" xfId="0" applyNumberFormat="1" applyFont="1" applyBorder="1" applyAlignment="1">
      <alignment horizontal="left" vertical="center" wrapText="1"/>
    </xf>
    <xf fontId="28" fillId="0" borderId="23" numFmtId="4" xfId="0" applyNumberFormat="1" applyFont="1" applyBorder="1" applyAlignment="1" applyProtection="1">
      <alignment horizontal="center" vertical="center" wrapText="1"/>
    </xf>
    <xf fontId="28" fillId="33" borderId="10" numFmtId="4" xfId="0" applyNumberFormat="1" applyFont="1" applyFill="1" applyBorder="1" applyAlignment="1">
      <alignment horizontal="center" vertical="center"/>
    </xf>
    <xf fontId="21" fillId="0" borderId="12" numFmtId="49" xfId="0" applyNumberFormat="1" applyFont="1" applyBorder="1" applyAlignment="1">
      <alignment horizontal="left" vertical="center" wrapText="1"/>
    </xf>
    <xf fontId="21" fillId="0" borderId="23" numFmtId="4" xfId="0" applyNumberFormat="1" applyFont="1" applyBorder="1" applyAlignment="1" applyProtection="1">
      <alignment horizontal="center" vertical="center" wrapText="1"/>
    </xf>
    <xf fontId="21" fillId="33" borderId="10" numFmtId="4" xfId="0" applyNumberFormat="1" applyFont="1" applyFill="1" applyBorder="1" applyAlignment="1">
      <alignment vertical="center"/>
    </xf>
    <xf fontId="32" fillId="34" borderId="12" numFmtId="49" xfId="0" applyNumberFormat="1" applyFont="1" applyFill="1" applyBorder="1" applyAlignment="1">
      <alignment horizontal="left" vertical="center" wrapText="1"/>
    </xf>
    <xf fontId="25" fillId="0" borderId="10" numFmtId="49" xfId="0" applyNumberFormat="1" applyFont="1" applyBorder="1" applyAlignment="1">
      <alignment horizontal="center" vertical="center" wrapText="1"/>
    </xf>
    <xf fontId="28" fillId="0" borderId="23" numFmtId="164" xfId="0" applyNumberFormat="1" applyFont="1" applyBorder="1" applyAlignment="1" applyProtection="1">
      <alignment horizontal="center" vertical="center" wrapText="1"/>
    </xf>
    <xf fontId="21" fillId="0" borderId="24" numFmtId="49" xfId="0" applyNumberFormat="1" applyFont="1" applyBorder="1" applyAlignment="1">
      <alignment horizontal="left" vertical="center" wrapText="1"/>
    </xf>
    <xf fontId="21" fillId="0" borderId="24" numFmtId="164" xfId="0" applyNumberFormat="1" applyFont="1" applyBorder="1" applyAlignment="1" applyProtection="1">
      <alignment horizontal="center" vertical="center" wrapText="1"/>
    </xf>
    <xf fontId="21" fillId="0" borderId="27" numFmtId="49" xfId="0" applyNumberFormat="1" applyFont="1" applyBorder="1" applyAlignment="1">
      <alignment horizontal="center" vertical="center" wrapText="1"/>
    </xf>
    <xf fontId="21" fillId="0" borderId="28" numFmtId="49" xfId="0" applyNumberFormat="1" applyFont="1" applyBorder="1" applyAlignment="1">
      <alignment horizontal="center" vertical="center" wrapText="1"/>
    </xf>
    <xf fontId="32" fillId="34" borderId="23" numFmtId="49" xfId="0" applyNumberFormat="1" applyFont="1" applyFill="1" applyBorder="1" applyAlignment="1">
      <alignment horizontal="left" vertical="center" wrapText="1"/>
    </xf>
    <xf fontId="32" fillId="34" borderId="28" numFmtId="49" xfId="0" applyNumberFormat="1" applyFont="1" applyFill="1" applyBorder="1" applyAlignment="1">
      <alignment horizontal="left" vertical="center" wrapText="1"/>
    </xf>
    <xf fontId="36" fillId="0" borderId="0" numFmtId="0" xfId="0" applyFont="1"/>
    <xf fontId="37" fillId="0" borderId="10" numFmtId="164" xfId="0" applyNumberFormat="1" applyFont="1" applyBorder="1" applyAlignment="1" applyProtection="1">
      <alignment horizontal="center" vertical="center" wrapText="1"/>
    </xf>
    <xf fontId="21" fillId="0" borderId="10" numFmtId="164" xfId="0" applyNumberFormat="1" applyFont="1" applyBorder="1" applyAlignment="1">
      <alignment vertical="center"/>
    </xf>
    <xf fontId="38" fillId="0" borderId="10" numFmtId="49" xfId="0" applyNumberFormat="1" applyFont="1" applyBorder="1" applyAlignment="1">
      <alignment horizontal="left" vertical="center" wrapText="1"/>
    </xf>
    <xf fontId="21" fillId="0" borderId="26" numFmtId="49" xfId="0" applyNumberFormat="1" applyFont="1" applyBorder="1" applyAlignment="1">
      <alignment horizontal="left" vertical="center" wrapText="1"/>
    </xf>
    <xf fontId="32" fillId="34" borderId="11" numFmtId="49" xfId="0" applyNumberFormat="1" applyFont="1" applyFill="1" applyBorder="1" applyAlignment="1">
      <alignment horizontal="left" vertical="center" wrapText="1"/>
    </xf>
    <xf fontId="33" fillId="34" borderId="11" numFmtId="164" xfId="0" applyNumberFormat="1" applyFont="1" applyFill="1" applyBorder="1" applyAlignment="1" applyProtection="1">
      <alignment horizontal="center" vertical="center" wrapText="1"/>
    </xf>
    <xf fontId="32" fillId="34" borderId="11" numFmtId="164" xfId="0" applyNumberFormat="1" applyFont="1" applyFill="1" applyBorder="1" applyAlignment="1" applyProtection="1">
      <alignment horizontal="center" vertical="center" wrapText="1"/>
    </xf>
    <xf fontId="32" fillId="34" borderId="11" numFmtId="164" xfId="0" applyNumberFormat="1" applyFont="1" applyFill="1" applyBorder="1" applyAlignment="1">
      <alignment vertical="center"/>
    </xf>
    <xf fontId="25" fillId="0" borderId="30" numFmtId="49" xfId="0" applyNumberFormat="1" applyFont="1" applyBorder="1" applyAlignment="1">
      <alignment horizontal="center" vertical="center" wrapText="1"/>
    </xf>
    <xf fontId="25" fillId="0" borderId="31" numFmtId="49" xfId="0" applyNumberFormat="1" applyFont="1" applyBorder="1" applyAlignment="1">
      <alignment horizontal="left" vertical="center" wrapText="1"/>
    </xf>
    <xf fontId="25" fillId="0" borderId="32" numFmtId="49" xfId="0" applyNumberFormat="1" applyFont="1" applyBorder="1" applyAlignment="1">
      <alignment horizontal="left" vertical="center" wrapText="1"/>
    </xf>
    <xf fontId="28" fillId="0" borderId="31" numFmtId="164" xfId="0" applyNumberFormat="1" applyFont="1" applyBorder="1" applyAlignment="1" applyProtection="1">
      <alignment horizontal="center" vertical="center" wrapText="1"/>
    </xf>
    <xf fontId="28" fillId="33" borderId="33" numFmtId="164" xfId="0" applyNumberFormat="1" applyFont="1" applyFill="1" applyBorder="1" applyAlignment="1">
      <alignment horizontal="center" vertical="center"/>
    </xf>
    <xf fontId="21" fillId="33" borderId="24" numFmtId="164" xfId="0" applyNumberFormat="1" applyFont="1" applyFill="1" applyBorder="1" applyAlignment="1">
      <alignment vertical="center"/>
    </xf>
    <xf fontId="25" fillId="0" borderId="33" numFmtId="49" xfId="0" applyNumberFormat="1" applyFont="1" applyBorder="1" applyAlignment="1">
      <alignment horizontal="left" vertical="center" wrapText="1"/>
    </xf>
    <xf fontId="28" fillId="0" borderId="10" numFmtId="4" xfId="0" applyNumberFormat="1" applyFont="1" applyBorder="1" applyAlignment="1" applyProtection="1">
      <alignment horizontal="center" vertical="center" wrapText="1"/>
    </xf>
    <xf fontId="21" fillId="0" borderId="10" numFmtId="4" xfId="0" applyNumberFormat="1" applyFont="1" applyBorder="1" applyAlignment="1" applyProtection="1">
      <alignment horizontal="center" vertical="center" wrapText="1"/>
    </xf>
    <xf fontId="39" fillId="0" borderId="0" numFmtId="0" xfId="0" applyFont="1"/>
    <xf fontId="40" fillId="33" borderId="0" numFmtId="0" xfId="0" applyFont="1" applyFill="1"/>
    <xf fontId="31" fillId="33" borderId="10" numFmtId="164" xfId="0" applyNumberFormat="1" applyFont="1" applyFill="1" applyBorder="1" applyAlignment="1">
      <alignment vertical="center"/>
    </xf>
    <xf fontId="25" fillId="0" borderId="12" numFmtId="49" xfId="0" applyNumberFormat="1" applyFont="1" applyBorder="1" applyAlignment="1">
      <alignment horizontal="center" vertical="center" wrapText="1"/>
    </xf>
    <xf fontId="25" fillId="0" borderId="23" numFmtId="49" xfId="0" applyNumberFormat="1" applyFont="1" applyBorder="1" applyAlignment="1">
      <alignment horizontal="center" vertical="center" wrapText="1"/>
    </xf>
    <xf fontId="25" fillId="0" borderId="10" numFmtId="164" xfId="0" applyNumberFormat="1" applyFont="1" applyBorder="1" applyAlignment="1" applyProtection="1">
      <alignment horizontal="center" vertical="center" wrapText="1"/>
    </xf>
    <xf fontId="25" fillId="33" borderId="10" numFmtId="164" xfId="0" applyNumberFormat="1" applyFont="1" applyFill="1" applyBorder="1" applyAlignment="1">
      <alignment horizontal="center" vertical="center"/>
    </xf>
    <xf fontId="25" fillId="0" borderId="34" numFmtId="49" xfId="0" applyNumberFormat="1" applyFont="1" applyBorder="1" applyAlignment="1">
      <alignment horizontal="center" vertical="center" wrapText="1"/>
    </xf>
    <xf fontId="41" fillId="0" borderId="10" numFmtId="164" xfId="0" applyNumberFormat="1" applyFont="1" applyBorder="1" applyAlignment="1" applyProtection="1">
      <alignment horizontal="center" vertical="center" wrapText="1"/>
    </xf>
    <xf fontId="25" fillId="0" borderId="0" numFmtId="49" xfId="0" applyNumberFormat="1" applyFont="1" applyAlignment="1">
      <alignment horizontal="center" vertical="center" wrapText="1"/>
    </xf>
    <xf fontId="41" fillId="0" borderId="11" numFmtId="164" xfId="0" applyNumberFormat="1" applyFont="1" applyBorder="1" applyAlignment="1" applyProtection="1">
      <alignment horizontal="center" vertical="center" wrapText="1"/>
    </xf>
    <xf fontId="21" fillId="33" borderId="11" numFmtId="164" xfId="0" applyNumberFormat="1" applyFont="1" applyFill="1" applyBorder="1" applyAlignment="1">
      <alignment vertical="center"/>
    </xf>
    <xf fontId="24" fillId="0" borderId="35" numFmtId="49" xfId="0" applyNumberFormat="1" applyFont="1" applyBorder="1" applyAlignment="1">
      <alignment horizontal="center" vertical="center" wrapText="1"/>
    </xf>
    <xf fontId="24" fillId="0" borderId="36" numFmtId="49" xfId="0" applyNumberFormat="1" applyFont="1" applyBorder="1" applyAlignment="1">
      <alignment horizontal="center" vertical="center" wrapText="1"/>
    </xf>
    <xf fontId="28" fillId="0" borderId="36" numFmtId="164" xfId="0" applyNumberFormat="1" applyFont="1" applyBorder="1" applyAlignment="1" applyProtection="1">
      <alignment horizontal="center" vertical="center" wrapText="1"/>
    </xf>
    <xf fontId="28" fillId="33" borderId="37" numFmtId="164" xfId="0" applyNumberFormat="1" applyFont="1" applyFill="1" applyBorder="1" applyAlignment="1">
      <alignment horizontal="center" vertical="center"/>
    </xf>
    <xf fontId="24" fillId="34" borderId="24" numFmtId="49" xfId="0" applyNumberFormat="1" applyFont="1" applyFill="1" applyBorder="1" applyAlignment="1">
      <alignment horizontal="center" vertical="center" wrapText="1"/>
    </xf>
    <xf fontId="37" fillId="0" borderId="24" numFmtId="164" xfId="0" applyNumberFormat="1" applyFont="1" applyBorder="1" applyAlignment="1" applyProtection="1">
      <alignment horizontal="center" vertical="center" wrapText="1"/>
    </xf>
    <xf fontId="28" fillId="34" borderId="24" numFmtId="164" xfId="0" applyNumberFormat="1" applyFont="1" applyFill="1" applyBorder="1" applyAlignment="1" applyProtection="1">
      <alignment horizontal="center" vertical="center" wrapText="1"/>
    </xf>
    <xf fontId="28" fillId="34" borderId="24" numFmtId="164" xfId="0" applyNumberFormat="1" applyFont="1" applyFill="1" applyBorder="1" applyAlignment="1">
      <alignment horizontal="center" vertical="center"/>
    </xf>
    <xf fontId="42" fillId="0" borderId="10" numFmtId="49" xfId="0" applyNumberFormat="1" applyFont="1" applyBorder="1" applyAlignment="1">
      <alignment horizontal="center" vertical="center" wrapText="1"/>
    </xf>
    <xf fontId="43" fillId="0" borderId="0" numFmtId="0" xfId="0" applyFont="1"/>
    <xf fontId="42" fillId="0" borderId="38" numFmtId="49" xfId="0" applyNumberFormat="1" applyFont="1" applyBorder="1" applyAlignment="1">
      <alignment horizontal="center" vertical="center" wrapText="1"/>
    </xf>
    <xf fontId="44" fillId="0" borderId="11" numFmtId="49" xfId="0" applyNumberFormat="1" applyFont="1" applyBorder="1" applyAlignment="1">
      <alignment horizontal="left" vertical="center" wrapText="1"/>
    </xf>
    <xf fontId="25" fillId="0" borderId="11" numFmtId="164" xfId="0" applyNumberFormat="1" applyFont="1" applyBorder="1" applyAlignment="1" applyProtection="1">
      <alignment horizontal="center" vertical="center" wrapText="1"/>
    </xf>
    <xf fontId="44" fillId="0" borderId="11" numFmtId="164" xfId="0" applyNumberFormat="1" applyFont="1" applyBorder="1" applyAlignment="1" applyProtection="1">
      <alignment horizontal="center" vertical="center" wrapText="1"/>
    </xf>
    <xf fontId="44" fillId="0" borderId="11" numFmtId="164" xfId="0" applyNumberFormat="1" applyFont="1" applyBorder="1" applyAlignment="1">
      <alignment horizontal="center" vertical="center"/>
    </xf>
    <xf fontId="45" fillId="0" borderId="39" numFmtId="49" xfId="0" applyNumberFormat="1" applyFont="1" applyBorder="1" applyAlignment="1">
      <alignment horizontal="center" vertical="center" wrapText="1"/>
    </xf>
    <xf fontId="45" fillId="0" borderId="40" numFmtId="49" xfId="0" applyNumberFormat="1" applyFont="1" applyBorder="1" applyAlignment="1">
      <alignment horizontal="center" vertical="center" wrapText="1"/>
    </xf>
    <xf fontId="45" fillId="0" borderId="36" numFmtId="49" xfId="0" applyNumberFormat="1" applyFont="1" applyBorder="1" applyAlignment="1">
      <alignment horizontal="center" vertical="center" wrapText="1"/>
    </xf>
    <xf fontId="46" fillId="0" borderId="36" numFmtId="164" xfId="0" applyNumberFormat="1" applyFont="1" applyBorder="1" applyAlignment="1" applyProtection="1">
      <alignment horizontal="center" vertical="center" wrapText="1"/>
    </xf>
    <xf fontId="46" fillId="33" borderId="37" numFmtId="164" xfId="0" applyNumberFormat="1" applyFont="1" applyFill="1" applyBorder="1" applyAlignment="1">
      <alignment horizontal="center" vertical="center"/>
    </xf>
    <xf fontId="45" fillId="34" borderId="24" numFmtId="49" xfId="0" applyNumberFormat="1" applyFont="1" applyFill="1" applyBorder="1" applyAlignment="1">
      <alignment horizontal="center" vertical="center" wrapText="1"/>
    </xf>
    <xf fontId="47" fillId="0" borderId="24" numFmtId="164" xfId="0" applyNumberFormat="1" applyFont="1" applyBorder="1" applyAlignment="1" applyProtection="1">
      <alignment horizontal="center" vertical="center" wrapText="1"/>
    </xf>
    <xf fontId="46" fillId="34" borderId="24" numFmtId="164" xfId="0" applyNumberFormat="1" applyFont="1" applyFill="1" applyBorder="1" applyAlignment="1" applyProtection="1">
      <alignment horizontal="center" vertical="center" wrapText="1"/>
    </xf>
    <xf fontId="46" fillId="34" borderId="24" numFmtId="164" xfId="0" applyNumberFormat="1" applyFont="1" applyFill="1" applyBorder="1" applyAlignment="1">
      <alignment horizontal="center" vertical="center"/>
    </xf>
    <xf fontId="48" fillId="0" borderId="10" numFmtId="0" xfId="0" applyFont="1" applyBorder="1" applyAlignment="1">
      <alignment horizontal="center"/>
    </xf>
    <xf fontId="48" fillId="0" borderId="10" numFmtId="0" xfId="0" applyFont="1" applyBorder="1" applyAlignment="1">
      <alignment horizontal="left"/>
    </xf>
    <xf fontId="49" fillId="0" borderId="10" numFmtId="164" xfId="0" applyNumberFormat="1" applyFont="1" applyBorder="1" applyAlignment="1" applyProtection="1">
      <alignment horizontal="center" vertical="center" wrapText="1"/>
    </xf>
    <xf fontId="23" fillId="0" borderId="10" numFmtId="164" xfId="0" applyNumberFormat="1" applyFont="1" applyBorder="1" applyAlignment="1" applyProtection="1">
      <alignment horizontal="center" vertical="center" wrapText="1"/>
    </xf>
    <xf fontId="48" fillId="0" borderId="10" numFmtId="49" xfId="0" applyNumberFormat="1" applyFont="1" applyBorder="1" applyAlignment="1">
      <alignment horizontal="left" vertical="center" wrapText="1"/>
    </xf>
    <xf fontId="46" fillId="0" borderId="10" numFmtId="164" xfId="0" applyNumberFormat="1" applyFont="1" applyBorder="1" applyAlignment="1" applyProtection="1">
      <alignment horizontal="center" vertical="center" wrapText="1"/>
    </xf>
    <xf fontId="46" fillId="33" borderId="10" numFmtId="164" xfId="0" applyNumberFormat="1" applyFont="1" applyFill="1" applyBorder="1" applyAlignment="1">
      <alignment horizontal="center" vertical="center"/>
    </xf>
    <xf fontId="47" fillId="0" borderId="10" numFmtId="164" xfId="0" applyNumberFormat="1" applyFont="1" applyBorder="1" applyAlignment="1" applyProtection="1">
      <alignment horizontal="center" vertical="center" wrapText="1"/>
    </xf>
    <xf fontId="46" fillId="0" borderId="10" numFmtId="164" xfId="0" applyNumberFormat="1" applyFont="1" applyBorder="1" applyAlignment="1">
      <alignment horizontal="center" vertical="center"/>
    </xf>
    <xf fontId="48" fillId="0" borderId="38" numFmtId="0" xfId="0" applyFont="1" applyBorder="1" applyAlignment="1">
      <alignment horizontal="center"/>
    </xf>
    <xf fontId="48" fillId="34" borderId="10" numFmtId="49" xfId="0" applyNumberFormat="1" applyFont="1" applyFill="1" applyBorder="1" applyAlignment="1">
      <alignment horizontal="left" vertical="center" wrapText="1"/>
    </xf>
    <xf fontId="46" fillId="34" borderId="10" numFmtId="164" xfId="0" applyNumberFormat="1" applyFont="1" applyFill="1" applyBorder="1" applyAlignment="1" applyProtection="1">
      <alignment horizontal="center" vertical="center" wrapText="1"/>
    </xf>
    <xf fontId="46" fillId="34" borderId="10" numFmtId="164" xfId="0" applyNumberFormat="1" applyFont="1" applyFill="1" applyBorder="1" applyAlignment="1">
      <alignment horizontal="center" vertical="center"/>
    </xf>
    <xf fontId="48" fillId="0" borderId="25" numFmtId="0" xfId="0" applyFont="1" applyBorder="1"/>
    <xf fontId="48" fillId="0" borderId="26" numFmtId="0" xfId="0" applyFont="1" applyBorder="1"/>
    <xf fontId="48" fillId="34" borderId="24" numFmtId="49" xfId="0" applyNumberFormat="1" applyFont="1" applyFill="1" applyBorder="1" applyAlignment="1">
      <alignment horizontal="left" vertical="center" wrapText="1"/>
    </xf>
    <xf fontId="50" fillId="0" borderId="24" numFmtId="164" xfId="0" applyNumberFormat="1" applyFont="1" applyBorder="1" applyAlignment="1" applyProtection="1">
      <alignment horizontal="center" vertical="center" wrapText="1"/>
    </xf>
    <xf fontId="21" fillId="33" borderId="0" numFmtId="49" xfId="0" applyNumberFormat="1" applyFont="1" applyFill="1" applyAlignment="1">
      <alignment horizontal="left"/>
    </xf>
    <xf fontId="21" fillId="33" borderId="0" numFmtId="0" xfId="0" applyFont="1" applyFill="1" applyAlignment="1">
      <alignment horizontal="left"/>
    </xf>
    <xf fontId="26" fillId="0" borderId="29" numFmtId="164" xfId="0" applyNumberFormat="1" applyFont="1" applyBorder="1" applyAlignment="1">
      <alignment horizontal="left"/>
    </xf>
    <xf fontId="21" fillId="0" borderId="0" numFmtId="164" xfId="0" applyNumberFormat="1" applyFont="1" applyAlignment="1">
      <alignment horizontal="left"/>
    </xf>
    <xf fontId="21" fillId="33" borderId="29" numFmtId="0" xfId="0" applyFont="1" applyFill="1" applyBorder="1" applyAlignment="1">
      <alignment horizontal="left"/>
    </xf>
    <xf fontId="26" fillId="0" borderId="0" numFmtId="0" xfId="0" applyFont="1" applyAlignment="1">
      <alignment horizontal="left" wrapText="1"/>
    </xf>
    <xf fontId="22" fillId="0" borderId="0" numFmtId="0" xfId="0" applyFont="1" applyAlignment="1">
      <alignment horizontal="left" wrapText="1"/>
    </xf>
    <xf fontId="22" fillId="0" borderId="0" numFmtId="164" xfId="0" applyNumberFormat="1" applyFont="1" applyAlignment="1">
      <alignment horizontal="left" wrapText="1"/>
    </xf>
    <xf fontId="21" fillId="0" borderId="0" numFmtId="0" xfId="0" applyFont="1"/>
    <xf fontId="21" fillId="0" borderId="0" numFmtId="0" xfId="0" applyFont="1" applyAlignment="1">
      <alignment wrapText="1"/>
    </xf>
    <xf fontId="0" fillId="0" borderId="0" numFmtId="0" xfId="0" applyAlignment="1">
      <alignment wrapText="1"/>
    </xf>
    <xf fontId="0" fillId="0" borderId="0" numFmtId="164" xfId="0" applyNumberFormat="1" applyAlignment="1">
      <alignment wrapText="1"/>
    </xf>
    <xf fontId="22" fillId="0" borderId="0" numFmtId="164" xfId="0" applyNumberFormat="1" applyFont="1" applyProtection="1"/>
    <xf fontId="17" fillId="0" borderId="0" numFmtId="164" xfId="0" applyNumberFormat="1" applyFont="1" applyProtection="1"/>
    <xf fontId="17" fillId="33" borderId="0" numFmtId="0" xfId="0" applyFont="1" applyFill="1" applyProtection="1"/>
    <xf fontId="51" fillId="0" borderId="0" numFmtId="164" xfId="0" applyNumberFormat="1" applyFont="1" applyAlignment="1" applyProtection="1">
      <alignment horizontal="center" vertical="center" wrapText="1"/>
    </xf>
    <xf fontId="21" fillId="33" borderId="10" numFmtId="49" xfId="0" applyNumberFormat="1" applyFont="1" applyFill="1" applyBorder="1"/>
    <xf fontId="17" fillId="33" borderId="10" numFmtId="0" xfId="0" applyFont="1" applyFill="1" applyBorder="1"/>
    <xf fontId="22" fillId="0" borderId="24" numFmtId="164" xfId="0" applyNumberFormat="1" applyFont="1" applyBorder="1" applyProtection="1"/>
    <xf fontId="17" fillId="0" borderId="10" numFmtId="164" xfId="0" applyNumberFormat="1" applyFont="1" applyBorder="1" applyProtection="1"/>
    <xf fontId="17" fillId="33" borderId="10" numFmtId="0" xfId="0" applyFont="1" applyFill="1" applyBorder="1" applyProtection="1"/>
    <xf fontId="25" fillId="33" borderId="10" numFmtId="49" xfId="0" applyNumberFormat="1" applyFont="1" applyFill="1" applyBorder="1" applyAlignment="1">
      <alignment horizontal="center" vertical="center" wrapText="1"/>
    </xf>
    <xf fontId="22" fillId="0" borderId="10" numFmtId="164" xfId="0" applyNumberFormat="1" applyFont="1" applyBorder="1" applyProtection="1"/>
    <xf fontId="45" fillId="36" borderId="12" numFmtId="49" xfId="0" applyNumberFormat="1" applyFont="1" applyFill="1" applyBorder="1" applyAlignment="1">
      <alignment horizontal="center" vertical="center" wrapText="1"/>
    </xf>
    <xf fontId="45" fillId="36" borderId="16" numFmtId="49" xfId="0" applyNumberFormat="1" applyFont="1" applyFill="1" applyBorder="1" applyAlignment="1">
      <alignment horizontal="center" vertical="center" wrapText="1"/>
    </xf>
    <xf fontId="45" fillId="36" borderId="23" numFmtId="49" xfId="0" applyNumberFormat="1" applyFont="1" applyFill="1" applyBorder="1" applyAlignment="1">
      <alignment horizontal="center" vertical="center" wrapText="1"/>
    </xf>
    <xf fontId="52" fillId="0" borderId="10" numFmtId="164" xfId="0" applyNumberFormat="1" applyFont="1" applyBorder="1" applyAlignment="1">
      <alignment horizontal="right" vertical="center"/>
    </xf>
    <xf fontId="48" fillId="0" borderId="10" numFmtId="164" xfId="0" applyNumberFormat="1" applyFont="1" applyBorder="1" applyAlignment="1">
      <alignment horizontal="right" vertical="center"/>
    </xf>
    <xf fontId="48" fillId="36" borderId="10" numFmtId="164" xfId="0" applyNumberFormat="1" applyFont="1" applyFill="1" applyBorder="1" applyAlignment="1">
      <alignment vertical="center" wrapText="1"/>
    </xf>
    <xf fontId="48" fillId="36" borderId="10" numFmtId="0" xfId="0" applyFont="1" applyFill="1" applyBorder="1" applyAlignment="1">
      <alignment horizontal="center"/>
    </xf>
    <xf fontId="48" fillId="36" borderId="12" numFmtId="0" xfId="0" applyFont="1" applyFill="1" applyBorder="1" applyAlignment="1">
      <alignment horizontal="left"/>
    </xf>
    <xf fontId="22" fillId="0" borderId="16" numFmtId="164" xfId="0" applyNumberFormat="1" applyFont="1" applyBorder="1" applyAlignment="1">
      <alignment horizontal="left"/>
    </xf>
    <xf fontId="17" fillId="0" borderId="16" numFmtId="164" xfId="0" applyNumberFormat="1" applyFont="1" applyBorder="1" applyAlignment="1">
      <alignment horizontal="left"/>
    </xf>
    <xf fontId="25" fillId="36" borderId="10" numFmtId="164" xfId="0" applyNumberFormat="1" applyFont="1" applyFill="1" applyBorder="1" applyAlignment="1">
      <alignment vertical="center" wrapText="1"/>
    </xf>
    <xf fontId="48" fillId="36" borderId="10" numFmtId="49" xfId="0" applyNumberFormat="1" applyFont="1" applyFill="1" applyBorder="1" applyAlignment="1">
      <alignment horizontal="left" vertical="center" wrapText="1"/>
    </xf>
    <xf fontId="52" fillId="0" borderId="10" numFmtId="164" xfId="0" applyNumberFormat="1" applyFont="1" applyBorder="1" applyAlignment="1">
      <alignment horizontal="right" vertical="center" wrapText="1"/>
    </xf>
    <xf fontId="48" fillId="0" borderId="10" numFmtId="164" xfId="0" applyNumberFormat="1" applyFont="1" applyBorder="1" applyAlignment="1">
      <alignment horizontal="right" vertical="center" wrapText="1"/>
    </xf>
    <xf fontId="17" fillId="33" borderId="0" numFmtId="164" xfId="0" applyNumberFormat="1" applyFont="1" applyFill="1" applyProtection="1"/>
    <xf fontId="22" fillId="0" borderId="0" numFmtId="4" xfId="0" applyNumberFormat="1" applyFont="1" applyProtection="1"/>
    <xf fontId="0" fillId="33" borderId="0" numFmtId="0" xfId="0" applyFill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100" workbookViewId="0">
      <pane xSplit="3" ySplit="5" topLeftCell="D6" activePane="bottomRight" state="frozen"/>
      <selection activeCell="B4" activeCellId="0" sqref="B4"/>
    </sheetView>
  </sheetViews>
  <sheetFormatPr baseColWidth="8" defaultRowHeight="12.75" customHeight="1"/>
  <cols>
    <col customWidth="1" min="1" max="1" style="1" width="7.2851600000000003"/>
    <col customWidth="1" min="2" max="2" style="2" width="25.710899999999999"/>
    <col customWidth="1" min="3" max="3" style="2" width="47.140599999999999"/>
    <col customWidth="1" min="4" max="4" style="3" width="14.2852"/>
    <col customWidth="1" min="5" max="5" style="3" width="13.5703"/>
    <col customWidth="1" min="6" max="6" style="4" width="13.5703"/>
    <col customWidth="1" min="7" max="8" style="2" width="9"/>
    <col customWidth="1" min="9" max="9" style="5" width="10.5703"/>
  </cols>
  <sheetData>
    <row r="1" ht="15.75" customHeight="1">
      <c r="I1" s="6" t="s">
        <v>0</v>
      </c>
    </row>
    <row r="2" ht="15.75" customHeight="1">
      <c r="I2" s="6" t="s">
        <v>1</v>
      </c>
    </row>
    <row r="3" s="7" customFormat="1" ht="20.25" customHeight="1">
      <c r="A3" s="8" t="s">
        <v>2</v>
      </c>
      <c r="B3" s="8"/>
      <c r="C3" s="8"/>
      <c r="D3" s="9"/>
      <c r="E3" s="9"/>
      <c r="F3" s="9"/>
      <c r="G3" s="8"/>
      <c r="H3" s="8"/>
      <c r="I3" s="8"/>
    </row>
    <row r="4" s="7" customFormat="1" ht="15" customHeight="1">
      <c r="A4" s="1"/>
      <c r="B4" s="10"/>
      <c r="C4" s="10"/>
      <c r="D4" s="11"/>
      <c r="E4" s="11"/>
      <c r="F4" s="12"/>
      <c r="G4" s="5"/>
      <c r="H4" s="5"/>
      <c r="I4" s="13" t="s">
        <v>3</v>
      </c>
    </row>
    <row r="5" s="7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 t="s">
        <v>12</v>
      </c>
    </row>
    <row r="6" s="5" customFormat="1" ht="48" customHeight="1">
      <c r="A6" s="19" t="s">
        <v>13</v>
      </c>
      <c r="B6" s="20" t="s">
        <v>14</v>
      </c>
      <c r="C6" s="21" t="s">
        <v>15</v>
      </c>
      <c r="D6" s="22">
        <f>D7+D8</f>
        <v>251902.23999999999</v>
      </c>
      <c r="E6" s="22">
        <f>E7+E8</f>
        <v>125470.197</v>
      </c>
      <c r="F6" s="22">
        <f>F7+F8</f>
        <v>115680.69100000001</v>
      </c>
      <c r="G6" s="22">
        <f t="shared" ref="G6:G8" si="0">F6/E6*100</f>
        <v>92.197743978994467</v>
      </c>
      <c r="H6" s="22">
        <f t="shared" ref="H6:H69" si="1">F6/D6*100</f>
        <v>45.922851261664057</v>
      </c>
      <c r="I6" s="23">
        <f t="shared" ref="I6:I9" si="2">G6-95</f>
        <v>-2.8022560210055332</v>
      </c>
      <c r="J6" s="24"/>
    </row>
    <row r="7" s="25" customFormat="1" ht="18" customHeight="1">
      <c r="A7" s="26"/>
      <c r="B7" s="27"/>
      <c r="C7" s="28" t="s">
        <v>16</v>
      </c>
      <c r="D7" s="29">
        <v>251902.23999999999</v>
      </c>
      <c r="E7" s="29">
        <v>125470.197</v>
      </c>
      <c r="F7" s="29">
        <v>115680.69100000001</v>
      </c>
      <c r="G7" s="29">
        <f t="shared" si="0"/>
        <v>92.197743978994467</v>
      </c>
      <c r="H7" s="29">
        <f t="shared" si="1"/>
        <v>45.922851261664057</v>
      </c>
      <c r="I7" s="30">
        <f t="shared" si="2"/>
        <v>-2.8022560210055332</v>
      </c>
    </row>
    <row r="8" s="31" customFormat="1" ht="27" hidden="1" customHeight="1">
      <c r="A8" s="32"/>
      <c r="B8" s="33"/>
      <c r="C8" s="28" t="s">
        <v>17</v>
      </c>
      <c r="D8" s="34"/>
      <c r="E8" s="34"/>
      <c r="F8" s="34"/>
      <c r="G8" s="29" t="e">
        <f t="shared" si="0"/>
        <v>#DIV/0!</v>
      </c>
      <c r="H8" s="29" t="e">
        <f t="shared" si="1"/>
        <v>#DIV/0!</v>
      </c>
      <c r="I8" s="30" t="e">
        <f t="shared" si="2"/>
        <v>#DIV/0!</v>
      </c>
    </row>
    <row r="9" s="5" customFormat="1" ht="21.75" hidden="1" customHeight="1">
      <c r="A9" s="35"/>
      <c r="B9" s="36"/>
      <c r="C9" s="37" t="s">
        <v>18</v>
      </c>
      <c r="D9" s="38">
        <v>0</v>
      </c>
      <c r="E9" s="38">
        <v>0</v>
      </c>
      <c r="F9" s="38">
        <v>0</v>
      </c>
      <c r="G9" s="39"/>
      <c r="H9" s="39" t="e">
        <f t="shared" si="1"/>
        <v>#DIV/0!</v>
      </c>
      <c r="I9" s="40">
        <f t="shared" si="2"/>
        <v>-95</v>
      </c>
    </row>
    <row r="10" s="7" customFormat="1" ht="30" customHeight="1">
      <c r="A10" s="41" t="s">
        <v>19</v>
      </c>
      <c r="B10" s="42" t="s">
        <v>20</v>
      </c>
      <c r="C10" s="43" t="s">
        <v>21</v>
      </c>
      <c r="D10" s="22">
        <f>D11+D18+D21</f>
        <v>318943.87199999997</v>
      </c>
      <c r="E10" s="22">
        <f>E11+E18+E21</f>
        <v>173963.40999999997</v>
      </c>
      <c r="F10" s="22">
        <f>F11+F18+F21</f>
        <v>166240.27299999999</v>
      </c>
      <c r="G10" s="22">
        <f t="shared" ref="G10:G73" si="3">F10/E10*100</f>
        <v>95.560481942725787</v>
      </c>
      <c r="H10" s="22">
        <f t="shared" si="1"/>
        <v>52.122109121444417</v>
      </c>
      <c r="I10" s="23">
        <f t="shared" ref="I10:I73" si="4">G10-95</f>
        <v>0.56048194272578655</v>
      </c>
      <c r="J10" s="24"/>
    </row>
    <row r="11" s="7" customFormat="1" ht="27.75" customHeight="1">
      <c r="A11" s="44"/>
      <c r="B11" s="45"/>
      <c r="C11" s="46" t="s">
        <v>22</v>
      </c>
      <c r="D11" s="47">
        <v>286578.75599999999</v>
      </c>
      <c r="E11" s="47">
        <v>173858.10999999999</v>
      </c>
      <c r="F11" s="47">
        <v>166134.973</v>
      </c>
      <c r="G11" s="48">
        <f t="shared" si="3"/>
        <v>95.557793076204504</v>
      </c>
      <c r="H11" s="47">
        <f t="shared" si="1"/>
        <v>57.971838289367128</v>
      </c>
      <c r="I11" s="49">
        <f t="shared" si="4"/>
        <v>0.55779307620450425</v>
      </c>
      <c r="J11" s="50"/>
    </row>
    <row r="12" s="7" customFormat="1" ht="18.75" hidden="1" customHeight="1">
      <c r="A12" s="44"/>
      <c r="B12" s="45"/>
      <c r="C12" s="51" t="s">
        <v>23</v>
      </c>
      <c r="D12" s="52"/>
      <c r="E12" s="52"/>
      <c r="F12" s="52"/>
      <c r="G12" s="52" t="e">
        <f t="shared" si="3"/>
        <v>#DIV/0!</v>
      </c>
      <c r="H12" s="52" t="e">
        <f t="shared" si="1"/>
        <v>#DIV/0!</v>
      </c>
      <c r="I12" s="53" t="e">
        <f t="shared" si="4"/>
        <v>#DIV/0!</v>
      </c>
    </row>
    <row r="13" s="7" customFormat="1" ht="26.25" hidden="1" customHeight="1">
      <c r="A13" s="44"/>
      <c r="B13" s="45"/>
      <c r="C13" s="51" t="s">
        <v>24</v>
      </c>
      <c r="D13" s="52"/>
      <c r="E13" s="52"/>
      <c r="F13" s="52"/>
      <c r="G13" s="52" t="e">
        <f t="shared" si="3"/>
        <v>#DIV/0!</v>
      </c>
      <c r="H13" s="52" t="e">
        <f>F13/D13*100</f>
        <v>#DIV/0!</v>
      </c>
      <c r="I13" s="53" t="e">
        <f t="shared" si="4"/>
        <v>#DIV/0!</v>
      </c>
    </row>
    <row r="14" s="31" customFormat="1" ht="27" hidden="1" customHeight="1">
      <c r="A14" s="44"/>
      <c r="B14" s="45"/>
      <c r="C14" s="51" t="s">
        <v>25</v>
      </c>
      <c r="D14" s="52"/>
      <c r="E14" s="54"/>
      <c r="F14" s="54"/>
      <c r="G14" s="52" t="e">
        <f t="shared" si="3"/>
        <v>#DIV/0!</v>
      </c>
      <c r="H14" s="52"/>
      <c r="I14" s="53" t="e">
        <f t="shared" si="4"/>
        <v>#DIV/0!</v>
      </c>
    </row>
    <row r="15" s="7" customFormat="1" ht="27" hidden="1" customHeight="1">
      <c r="A15" s="44"/>
      <c r="B15" s="45"/>
      <c r="C15" s="51" t="s">
        <v>26</v>
      </c>
      <c r="D15" s="52"/>
      <c r="E15" s="52"/>
      <c r="F15" s="52"/>
      <c r="G15" s="52" t="e">
        <f t="shared" si="3"/>
        <v>#DIV/0!</v>
      </c>
      <c r="H15" s="52" t="e">
        <f t="shared" si="1"/>
        <v>#DIV/0!</v>
      </c>
      <c r="I15" s="53" t="e">
        <f t="shared" si="4"/>
        <v>#DIV/0!</v>
      </c>
    </row>
    <row r="16" s="7" customFormat="1" ht="27" hidden="1" customHeight="1">
      <c r="A16" s="44"/>
      <c r="B16" s="45"/>
      <c r="C16" s="51" t="s">
        <v>27</v>
      </c>
      <c r="D16" s="52"/>
      <c r="E16" s="52"/>
      <c r="F16" s="52"/>
      <c r="G16" s="52" t="e">
        <f t="shared" si="3"/>
        <v>#DIV/0!</v>
      </c>
      <c r="H16" s="52" t="e">
        <f t="shared" si="1"/>
        <v>#DIV/0!</v>
      </c>
      <c r="I16" s="53" t="e">
        <f t="shared" si="4"/>
        <v>#DIV/0!</v>
      </c>
    </row>
    <row r="17" s="7" customFormat="1" ht="27" hidden="1" customHeight="1">
      <c r="A17" s="44"/>
      <c r="B17" s="45"/>
      <c r="C17" s="51" t="s">
        <v>28</v>
      </c>
      <c r="D17" s="54"/>
      <c r="E17" s="54"/>
      <c r="F17" s="54"/>
      <c r="G17" s="52" t="e">
        <f t="shared" si="3"/>
        <v>#DIV/0!</v>
      </c>
      <c r="H17" s="52"/>
      <c r="I17" s="53" t="e">
        <f t="shared" si="4"/>
        <v>#DIV/0!</v>
      </c>
    </row>
    <row r="18" s="7" customFormat="1" ht="27" customHeight="1">
      <c r="A18" s="44"/>
      <c r="B18" s="45"/>
      <c r="C18" s="46" t="s">
        <v>29</v>
      </c>
      <c r="D18" s="55">
        <v>32365.116000000002</v>
      </c>
      <c r="E18" s="55">
        <v>105.3</v>
      </c>
      <c r="F18" s="55">
        <v>105.3</v>
      </c>
      <c r="G18" s="55">
        <f t="shared" si="3"/>
        <v>100</v>
      </c>
      <c r="H18" s="55">
        <f>F18/D18*100</f>
        <v>0.32535029381634223</v>
      </c>
      <c r="I18" s="56">
        <f t="shared" si="4"/>
        <v>5</v>
      </c>
    </row>
    <row r="19" s="5" customFormat="1" ht="28.149999999999999" hidden="1" customHeight="1">
      <c r="A19" s="44"/>
      <c r="B19" s="45"/>
      <c r="C19" s="57" t="s">
        <v>28</v>
      </c>
      <c r="D19" s="52">
        <v>1925.4200000000001</v>
      </c>
      <c r="E19" s="52">
        <v>105.3</v>
      </c>
      <c r="F19" s="52">
        <v>105.3</v>
      </c>
      <c r="G19" s="52">
        <f t="shared" si="3"/>
        <v>100</v>
      </c>
      <c r="H19" s="52">
        <f t="shared" si="1"/>
        <v>5.4689366475885777</v>
      </c>
      <c r="I19" s="53">
        <f t="shared" si="4"/>
        <v>5</v>
      </c>
    </row>
    <row r="20" s="5" customFormat="1" ht="18" hidden="1" customHeight="1">
      <c r="A20" s="44"/>
      <c r="B20" s="45"/>
      <c r="C20" s="57" t="s">
        <v>30</v>
      </c>
      <c r="D20" s="52">
        <v>51663.470999999998</v>
      </c>
      <c r="E20" s="52">
        <v>0</v>
      </c>
      <c r="F20" s="52">
        <v>0</v>
      </c>
      <c r="G20" s="52"/>
      <c r="H20" s="52">
        <f t="shared" si="1"/>
        <v>0</v>
      </c>
      <c r="I20" s="53">
        <f t="shared" si="4"/>
        <v>-95</v>
      </c>
    </row>
    <row r="21" s="31" customFormat="1" ht="30" hidden="1" customHeight="1">
      <c r="A21" s="44"/>
      <c r="B21" s="45"/>
      <c r="C21" s="57" t="s">
        <v>17</v>
      </c>
      <c r="D21" s="54"/>
      <c r="E21" s="54"/>
      <c r="F21" s="54"/>
      <c r="G21" s="52" t="e">
        <f t="shared" si="3"/>
        <v>#DIV/0!</v>
      </c>
      <c r="H21" s="52" t="e">
        <f t="shared" si="1"/>
        <v>#DIV/0!</v>
      </c>
      <c r="I21" s="53" t="e">
        <f t="shared" si="4"/>
        <v>#DIV/0!</v>
      </c>
    </row>
    <row r="22" s="2" customFormat="1" ht="62.25" customHeight="1">
      <c r="A22" s="41" t="s">
        <v>31</v>
      </c>
      <c r="B22" s="42" t="s">
        <v>32</v>
      </c>
      <c r="C22" s="58" t="s">
        <v>33</v>
      </c>
      <c r="D22" s="59">
        <f>D23+D24+D25</f>
        <v>112399.57399999999</v>
      </c>
      <c r="E22" s="59">
        <f>E23+E24+E25</f>
        <v>74379.752999999997</v>
      </c>
      <c r="F22" s="59">
        <f>F23+F24+F25</f>
        <v>72045.928</v>
      </c>
      <c r="G22" s="59">
        <f t="shared" si="3"/>
        <v>96.862284552087715</v>
      </c>
      <c r="H22" s="59">
        <f t="shared" si="1"/>
        <v>64.098043645610261</v>
      </c>
      <c r="I22" s="60">
        <f t="shared" si="4"/>
        <v>1.8622845520877149</v>
      </c>
    </row>
    <row r="23" s="5" customFormat="1" ht="17.25" customHeight="1">
      <c r="A23" s="44"/>
      <c r="B23" s="45"/>
      <c r="C23" s="61" t="s">
        <v>16</v>
      </c>
      <c r="D23" s="52">
        <v>112399.57399999999</v>
      </c>
      <c r="E23" s="52">
        <v>74379.752999999997</v>
      </c>
      <c r="F23" s="52">
        <v>72045.928</v>
      </c>
      <c r="G23" s="52">
        <f t="shared" si="3"/>
        <v>96.862284552087715</v>
      </c>
      <c r="H23" s="52">
        <f t="shared" si="1"/>
        <v>64.098043645610261</v>
      </c>
      <c r="I23" s="53">
        <f t="shared" si="4"/>
        <v>1.8622845520877149</v>
      </c>
    </row>
    <row r="24" s="62" customFormat="1" ht="17.25" hidden="1" customHeight="1">
      <c r="A24" s="44"/>
      <c r="B24" s="45"/>
      <c r="C24" s="61" t="s">
        <v>34</v>
      </c>
      <c r="D24" s="54">
        <v>0</v>
      </c>
      <c r="E24" s="54">
        <v>0</v>
      </c>
      <c r="F24" s="54">
        <v>0</v>
      </c>
      <c r="G24" s="52" t="e">
        <f t="shared" si="3"/>
        <v>#DIV/0!</v>
      </c>
      <c r="H24" s="52" t="e">
        <f t="shared" si="1"/>
        <v>#DIV/0!</v>
      </c>
      <c r="I24" s="53" t="e">
        <f t="shared" si="4"/>
        <v>#DIV/0!</v>
      </c>
    </row>
    <row r="25" s="62" customFormat="1" ht="26.25" hidden="1" customHeight="1">
      <c r="A25" s="63"/>
      <c r="B25" s="64"/>
      <c r="C25" s="57" t="s">
        <v>17</v>
      </c>
      <c r="D25" s="54"/>
      <c r="E25" s="54"/>
      <c r="F25" s="54"/>
      <c r="G25" s="52" t="e">
        <f t="shared" si="3"/>
        <v>#DIV/0!</v>
      </c>
      <c r="H25" s="52" t="e">
        <f t="shared" ref="H25:H26" si="5">F25/D25*100</f>
        <v>#DIV/0!</v>
      </c>
      <c r="I25" s="53" t="e">
        <f t="shared" si="4"/>
        <v>#DIV/0!</v>
      </c>
    </row>
    <row r="26" s="62" customFormat="1" ht="48" customHeight="1">
      <c r="A26" s="65">
        <v>910</v>
      </c>
      <c r="B26" s="66" t="s">
        <v>35</v>
      </c>
      <c r="C26" s="67" t="s">
        <v>36</v>
      </c>
      <c r="D26" s="59">
        <f>D27+D28</f>
        <v>64776.199999999997</v>
      </c>
      <c r="E26" s="59">
        <f>E27+E28</f>
        <v>37668.864000000001</v>
      </c>
      <c r="F26" s="59">
        <f>F27+F28</f>
        <v>36691.459999999999</v>
      </c>
      <c r="G26" s="59">
        <f t="shared" si="3"/>
        <v>97.40527349059424</v>
      </c>
      <c r="H26" s="59">
        <f t="shared" si="5"/>
        <v>56.643427678684453</v>
      </c>
      <c r="I26" s="60">
        <f t="shared" si="4"/>
        <v>2.4052734905942401</v>
      </c>
    </row>
    <row r="27" s="62" customFormat="1" ht="18" customHeight="1">
      <c r="A27" s="68"/>
      <c r="B27" s="69"/>
      <c r="C27" s="61" t="s">
        <v>34</v>
      </c>
      <c r="D27" s="29">
        <v>64776.199999999997</v>
      </c>
      <c r="E27" s="29">
        <v>37668.864000000001</v>
      </c>
      <c r="F27" s="29">
        <v>36691.459999999999</v>
      </c>
      <c r="G27" s="70">
        <f t="shared" si="3"/>
        <v>97.40527349059424</v>
      </c>
      <c r="H27" s="52">
        <f t="shared" si="1"/>
        <v>56.643427678684453</v>
      </c>
      <c r="I27" s="53">
        <f t="shared" si="4"/>
        <v>2.4052734905942401</v>
      </c>
    </row>
    <row r="28" s="62" customFormat="1" ht="26.25" hidden="1" customHeight="1">
      <c r="A28" s="71"/>
      <c r="B28" s="72"/>
      <c r="C28" s="57" t="s">
        <v>17</v>
      </c>
      <c r="D28" s="54"/>
      <c r="E28" s="54"/>
      <c r="F28" s="54"/>
      <c r="G28" s="52" t="e">
        <f t="shared" si="3"/>
        <v>#DIV/0!</v>
      </c>
      <c r="H28" s="52" t="e">
        <f>F28/D28*100</f>
        <v>#DIV/0!</v>
      </c>
      <c r="I28" s="53" t="e">
        <f t="shared" si="4"/>
        <v>#DIV/0!</v>
      </c>
    </row>
    <row r="29" s="5" customFormat="1" ht="44.25" customHeight="1">
      <c r="A29" s="19" t="s">
        <v>37</v>
      </c>
      <c r="B29" s="20" t="s">
        <v>38</v>
      </c>
      <c r="C29" s="67" t="s">
        <v>39</v>
      </c>
      <c r="D29" s="59">
        <f>D30+D31+D32</f>
        <v>1146759.827</v>
      </c>
      <c r="E29" s="59">
        <f>E30+E31+E32</f>
        <v>396818.63099999999</v>
      </c>
      <c r="F29" s="59">
        <f>F30+F31+F32</f>
        <v>304829.18400000001</v>
      </c>
      <c r="G29" s="59">
        <f t="shared" si="3"/>
        <v>76.818264110184884</v>
      </c>
      <c r="H29" s="59">
        <f t="shared" si="1"/>
        <v>26.581780842240821</v>
      </c>
      <c r="I29" s="60">
        <f t="shared" si="4"/>
        <v>-18.181735889815116</v>
      </c>
    </row>
    <row r="30" s="25" customFormat="1" ht="17.25" customHeight="1">
      <c r="A30" s="73"/>
      <c r="B30" s="74"/>
      <c r="C30" s="57" t="s">
        <v>16</v>
      </c>
      <c r="D30" s="52">
        <v>650113.50399999996</v>
      </c>
      <c r="E30" s="52">
        <v>312766.38</v>
      </c>
      <c r="F30" s="52">
        <v>228060.038</v>
      </c>
      <c r="G30" s="52">
        <f t="shared" si="3"/>
        <v>72.917056494371295</v>
      </c>
      <c r="H30" s="52">
        <f t="shared" si="1"/>
        <v>35.080033962807825</v>
      </c>
      <c r="I30" s="53">
        <f t="shared" si="4"/>
        <v>-22.082943505628705</v>
      </c>
    </row>
    <row r="31" s="75" customFormat="1" ht="17.25" customHeight="1">
      <c r="A31" s="76"/>
      <c r="B31" s="77"/>
      <c r="C31" s="57" t="s">
        <v>34</v>
      </c>
      <c r="D31" s="52">
        <v>30052.900000000001</v>
      </c>
      <c r="E31" s="78">
        <v>15292.940000000001</v>
      </c>
      <c r="F31" s="29">
        <v>12879.203</v>
      </c>
      <c r="G31" s="70">
        <f t="shared" si="3"/>
        <v>84.216658144215558</v>
      </c>
      <c r="H31" s="52">
        <f t="shared" si="1"/>
        <v>42.855108824772316</v>
      </c>
      <c r="I31" s="53">
        <f t="shared" si="4"/>
        <v>-10.783341855784442</v>
      </c>
    </row>
    <row r="32" s="75" customFormat="1" ht="26.25" customHeight="1">
      <c r="A32" s="76"/>
      <c r="B32" s="77"/>
      <c r="C32" s="57" t="s">
        <v>17</v>
      </c>
      <c r="D32" s="52">
        <v>466593.42300000001</v>
      </c>
      <c r="E32" s="52">
        <v>68759.311000000002</v>
      </c>
      <c r="F32" s="52">
        <v>63889.942999999999</v>
      </c>
      <c r="G32" s="52">
        <f t="shared" si="3"/>
        <v>92.918242010889259</v>
      </c>
      <c r="H32" s="52">
        <f t="shared" si="1"/>
        <v>13.692851174200971</v>
      </c>
      <c r="I32" s="53">
        <f t="shared" si="4"/>
        <v>-2.0817579891107414</v>
      </c>
    </row>
    <row r="33" s="75" customFormat="1" ht="21.75" hidden="1" customHeight="1">
      <c r="A33" s="79"/>
      <c r="B33" s="80"/>
      <c r="C33" s="81" t="s">
        <v>18</v>
      </c>
      <c r="D33" s="82"/>
      <c r="E33" s="82"/>
      <c r="F33" s="83"/>
      <c r="G33" s="52" t="e">
        <f t="shared" si="3"/>
        <v>#DIV/0!</v>
      </c>
      <c r="H33" s="84" t="e">
        <f t="shared" si="1"/>
        <v>#DIV/0!</v>
      </c>
      <c r="I33" s="85" t="e">
        <f t="shared" si="4"/>
        <v>#DIV/0!</v>
      </c>
    </row>
    <row r="34" s="5" customFormat="1" ht="48" customHeight="1">
      <c r="A34" s="86">
        <v>924</v>
      </c>
      <c r="B34" s="87" t="s">
        <v>40</v>
      </c>
      <c r="C34" s="67" t="s">
        <v>41</v>
      </c>
      <c r="D34" s="59">
        <f>D35+D36</f>
        <v>2248133.861</v>
      </c>
      <c r="E34" s="59">
        <f>E35+E36</f>
        <v>1408768.2239999999</v>
      </c>
      <c r="F34" s="59">
        <f>F35+F36</f>
        <v>1351769.3359999999</v>
      </c>
      <c r="G34" s="59">
        <f t="shared" si="3"/>
        <v>95.953991080366677</v>
      </c>
      <c r="H34" s="59">
        <f t="shared" si="1"/>
        <v>60.128507445669399</v>
      </c>
      <c r="I34" s="60">
        <f t="shared" si="4"/>
        <v>0.95399108036667712</v>
      </c>
    </row>
    <row r="35" s="5" customFormat="1" ht="16.5" customHeight="1">
      <c r="A35" s="88"/>
      <c r="B35" s="88"/>
      <c r="C35" s="57" t="s">
        <v>16</v>
      </c>
      <c r="D35" s="89">
        <v>2107898.932</v>
      </c>
      <c r="E35" s="89">
        <v>1314631.335</v>
      </c>
      <c r="F35" s="89">
        <v>1257632.4469999999</v>
      </c>
      <c r="G35" s="52">
        <f t="shared" si="3"/>
        <v>95.664268264227857</v>
      </c>
      <c r="H35" s="52">
        <f t="shared" si="1"/>
        <v>59.662843787616659</v>
      </c>
      <c r="I35" s="53">
        <f t="shared" si="4"/>
        <v>0.66426826422785723</v>
      </c>
    </row>
    <row r="36" s="5" customFormat="1" ht="27.75" customHeight="1">
      <c r="A36" s="88"/>
      <c r="B36" s="88"/>
      <c r="C36" s="90" t="s">
        <v>17</v>
      </c>
      <c r="D36" s="29">
        <v>140234.929</v>
      </c>
      <c r="E36" s="29">
        <v>94136.888999999996</v>
      </c>
      <c r="F36" s="29">
        <v>94136.888999999996</v>
      </c>
      <c r="G36" s="70">
        <f t="shared" si="3"/>
        <v>100</v>
      </c>
      <c r="H36" s="52">
        <f t="shared" si="1"/>
        <v>67.127989917547566</v>
      </c>
      <c r="I36" s="53">
        <f t="shared" si="4"/>
        <v>5</v>
      </c>
    </row>
    <row r="37" s="5" customFormat="1" ht="21.75" hidden="1" customHeight="1">
      <c r="A37" s="91"/>
      <c r="B37" s="92"/>
      <c r="C37" s="37" t="s">
        <v>18</v>
      </c>
      <c r="D37" s="38">
        <v>0</v>
      </c>
      <c r="E37" s="38">
        <v>0</v>
      </c>
      <c r="F37" s="93">
        <v>0</v>
      </c>
      <c r="G37" s="94" t="e">
        <f t="shared" si="3"/>
        <v>#DIV/0!</v>
      </c>
      <c r="H37" s="95" t="e">
        <f>F37/D37*100</f>
        <v>#DIV/0!</v>
      </c>
      <c r="I37" s="96" t="e">
        <f t="shared" si="4"/>
        <v>#DIV/0!</v>
      </c>
    </row>
    <row r="38" s="5" customFormat="1" ht="30" customHeight="1">
      <c r="A38" s="97" t="s">
        <v>42</v>
      </c>
      <c r="B38" s="98" t="s">
        <v>43</v>
      </c>
      <c r="C38" s="21" t="s">
        <v>44</v>
      </c>
      <c r="D38" s="22">
        <f>D39+D40+D41</f>
        <v>20426398.305999998</v>
      </c>
      <c r="E38" s="22">
        <f>E39+E40+E41</f>
        <v>12812980.168000001</v>
      </c>
      <c r="F38" s="22">
        <f>F39+F40+F41</f>
        <v>12810980.066</v>
      </c>
      <c r="G38" s="99">
        <f t="shared" si="3"/>
        <v>99.984390032812215</v>
      </c>
      <c r="H38" s="59">
        <f t="shared" si="1"/>
        <v>62.717762936390677</v>
      </c>
      <c r="I38" s="100">
        <f t="shared" si="4"/>
        <v>4.9843900328122146</v>
      </c>
    </row>
    <row r="39" s="25" customFormat="1" ht="16.5" customHeight="1">
      <c r="A39" s="73"/>
      <c r="B39" s="74"/>
      <c r="C39" s="101" t="s">
        <v>16</v>
      </c>
      <c r="D39" s="29">
        <v>5215610.4519999996</v>
      </c>
      <c r="E39" s="29">
        <v>3003053.3900000001</v>
      </c>
      <c r="F39" s="29">
        <v>3002851.108</v>
      </c>
      <c r="G39" s="102">
        <f t="shared" si="3"/>
        <v>99.993264122420413</v>
      </c>
      <c r="H39" s="52">
        <f t="shared" si="1"/>
        <v>57.574298073747329</v>
      </c>
      <c r="I39" s="103">
        <f t="shared" si="4"/>
        <v>4.9932641224204133</v>
      </c>
    </row>
    <row r="40" s="5" customFormat="1" ht="18.75" customHeight="1">
      <c r="A40" s="76"/>
      <c r="B40" s="77"/>
      <c r="C40" s="101" t="s">
        <v>34</v>
      </c>
      <c r="D40" s="29">
        <v>13414344.699999999</v>
      </c>
      <c r="E40" s="29">
        <v>8846247.9680000003</v>
      </c>
      <c r="F40" s="29">
        <v>8846247.9079999998</v>
      </c>
      <c r="G40" s="70">
        <f t="shared" si="3"/>
        <v>99.99999932174633</v>
      </c>
      <c r="H40" s="52">
        <f t="shared" si="1"/>
        <v>65.94618004709541</v>
      </c>
      <c r="I40" s="53">
        <f t="shared" si="4"/>
        <v>4.9999993217463299</v>
      </c>
    </row>
    <row r="41" s="5" customFormat="1" ht="27" customHeight="1">
      <c r="A41" s="76"/>
      <c r="B41" s="77"/>
      <c r="C41" s="101" t="s">
        <v>17</v>
      </c>
      <c r="D41" s="29">
        <v>1796443.1540000001</v>
      </c>
      <c r="E41" s="29">
        <v>963678.81000000006</v>
      </c>
      <c r="F41" s="29">
        <v>961881.05000000005</v>
      </c>
      <c r="G41" s="70">
        <f t="shared" si="3"/>
        <v>99.813448217254034</v>
      </c>
      <c r="H41" s="52">
        <f t="shared" si="1"/>
        <v>53.54363971151853</v>
      </c>
      <c r="I41" s="53">
        <f t="shared" si="4"/>
        <v>4.8134482172540345</v>
      </c>
    </row>
    <row r="42" s="5" customFormat="1" ht="21.75" customHeight="1">
      <c r="A42" s="79"/>
      <c r="B42" s="80"/>
      <c r="C42" s="104" t="s">
        <v>18</v>
      </c>
      <c r="D42" s="39">
        <v>101969.872</v>
      </c>
      <c r="E42" s="39">
        <v>0</v>
      </c>
      <c r="F42" s="39">
        <v>0</v>
      </c>
      <c r="G42" s="94"/>
      <c r="H42" s="95">
        <f t="shared" si="1"/>
        <v>0</v>
      </c>
      <c r="I42" s="96">
        <f t="shared" si="4"/>
        <v>-95</v>
      </c>
    </row>
    <row r="43" s="5" customFormat="1" ht="30" customHeight="1">
      <c r="A43" s="105" t="s">
        <v>45</v>
      </c>
      <c r="B43" s="67" t="s">
        <v>46</v>
      </c>
      <c r="C43" s="21" t="s">
        <v>47</v>
      </c>
      <c r="D43" s="22">
        <f>D44+D45+D46</f>
        <v>95456.582999999999</v>
      </c>
      <c r="E43" s="22">
        <f>E44+E45+E46</f>
        <v>49304.584000000003</v>
      </c>
      <c r="F43" s="22">
        <f>F44+F45+F46</f>
        <v>42300.153999999995</v>
      </c>
      <c r="G43" s="106">
        <f t="shared" si="3"/>
        <v>85.79355217762307</v>
      </c>
      <c r="H43" s="59">
        <f t="shared" si="1"/>
        <v>44.313501144284615</v>
      </c>
      <c r="I43" s="60">
        <f t="shared" si="4"/>
        <v>-9.2064478223769299</v>
      </c>
    </row>
    <row r="44" s="25" customFormat="1" ht="16.5" customHeight="1">
      <c r="A44" s="73"/>
      <c r="B44" s="74"/>
      <c r="C44" s="107" t="s">
        <v>16</v>
      </c>
      <c r="D44" s="108">
        <v>82566.088000000003</v>
      </c>
      <c r="E44" s="108">
        <v>46863.419000000002</v>
      </c>
      <c r="F44" s="108">
        <v>40424.671999999999</v>
      </c>
      <c r="G44" s="52">
        <f t="shared" si="3"/>
        <v>86.260611928463859</v>
      </c>
      <c r="H44" s="52">
        <f t="shared" si="1"/>
        <v>48.96038189431961</v>
      </c>
      <c r="I44" s="53">
        <f t="shared" si="4"/>
        <v>-8.7393880715361405</v>
      </c>
    </row>
    <row r="45" s="5" customFormat="1" ht="16.5" customHeight="1">
      <c r="A45" s="76"/>
      <c r="B45" s="77"/>
      <c r="C45" s="61" t="s">
        <v>34</v>
      </c>
      <c r="D45" s="52">
        <v>3816.6999999999998</v>
      </c>
      <c r="E45" s="52">
        <v>2441.165</v>
      </c>
      <c r="F45" s="52">
        <v>1875.482</v>
      </c>
      <c r="G45" s="52">
        <f t="shared" si="3"/>
        <v>76.827334489884961</v>
      </c>
      <c r="H45" s="52">
        <f t="shared" si="1"/>
        <v>49.138837215395498</v>
      </c>
      <c r="I45" s="53">
        <f t="shared" si="4"/>
        <v>-18.172665510115039</v>
      </c>
    </row>
    <row r="46" s="31" customFormat="1" ht="27" customHeight="1">
      <c r="A46" s="79"/>
      <c r="B46" s="80"/>
      <c r="C46" s="57" t="s">
        <v>17</v>
      </c>
      <c r="D46" s="52">
        <v>9073.7950000000001</v>
      </c>
      <c r="E46" s="52">
        <v>0</v>
      </c>
      <c r="F46" s="52">
        <v>0</v>
      </c>
      <c r="G46" s="52"/>
      <c r="H46" s="52">
        <f t="shared" si="1"/>
        <v>0</v>
      </c>
      <c r="I46" s="53">
        <f t="shared" si="4"/>
        <v>-95</v>
      </c>
    </row>
    <row r="47" s="5" customFormat="1" ht="30" customHeight="1">
      <c r="A47" s="105" t="s">
        <v>48</v>
      </c>
      <c r="B47" s="67" t="s">
        <v>49</v>
      </c>
      <c r="C47" s="67" t="s">
        <v>50</v>
      </c>
      <c r="D47" s="59">
        <f>D48+D49+D50</f>
        <v>223646.39199999999</v>
      </c>
      <c r="E47" s="59">
        <f>E48+E49+E50</f>
        <v>118991.56199999999</v>
      </c>
      <c r="F47" s="59">
        <f>F48+F49+F50</f>
        <v>114415.342</v>
      </c>
      <c r="G47" s="59">
        <f t="shared" si="3"/>
        <v>96.154164275950933</v>
      </c>
      <c r="H47" s="59">
        <f t="shared" si="1"/>
        <v>51.159037700907781</v>
      </c>
      <c r="I47" s="60">
        <f t="shared" si="4"/>
        <v>1.154164275950933</v>
      </c>
      <c r="J47" s="24"/>
    </row>
    <row r="48" s="25" customFormat="1" ht="16.5" customHeight="1">
      <c r="A48" s="73"/>
      <c r="B48" s="74"/>
      <c r="C48" s="61" t="s">
        <v>16</v>
      </c>
      <c r="D48" s="52">
        <v>177751.12700000001</v>
      </c>
      <c r="E48" s="52">
        <v>97371.072</v>
      </c>
      <c r="F48" s="52">
        <v>93926.572</v>
      </c>
      <c r="G48" s="52">
        <f t="shared" si="3"/>
        <v>96.46250171714243</v>
      </c>
      <c r="H48" s="52">
        <f t="shared" si="1"/>
        <v>52.841618270020859</v>
      </c>
      <c r="I48" s="53">
        <f t="shared" si="4"/>
        <v>1.4625017171424304</v>
      </c>
    </row>
    <row r="49" s="5" customFormat="1" ht="16.5" customHeight="1">
      <c r="A49" s="76"/>
      <c r="B49" s="77"/>
      <c r="C49" s="61" t="s">
        <v>34</v>
      </c>
      <c r="D49" s="78">
        <v>10682</v>
      </c>
      <c r="E49" s="52">
        <v>6672.768</v>
      </c>
      <c r="F49" s="52">
        <v>6615.134</v>
      </c>
      <c r="G49" s="52">
        <f t="shared" si="3"/>
        <v>99.136280476108269</v>
      </c>
      <c r="H49" s="52">
        <f t="shared" si="1"/>
        <v>61.927859951319974</v>
      </c>
      <c r="I49" s="103">
        <f t="shared" si="4"/>
        <v>4.1362804761082685</v>
      </c>
    </row>
    <row r="50" s="31" customFormat="1" ht="27" customHeight="1">
      <c r="A50" s="79"/>
      <c r="B50" s="80"/>
      <c r="C50" s="57" t="s">
        <v>17</v>
      </c>
      <c r="D50" s="52">
        <v>35213.264999999999</v>
      </c>
      <c r="E50" s="52">
        <v>14947.722</v>
      </c>
      <c r="F50" s="52">
        <v>13873.636</v>
      </c>
      <c r="G50" s="52">
        <f t="shared" si="3"/>
        <v>92.814383355537387</v>
      </c>
      <c r="H50" s="52">
        <f t="shared" si="1"/>
        <v>39.398891298492202</v>
      </c>
      <c r="I50" s="53">
        <f t="shared" si="4"/>
        <v>-2.1856166444626126</v>
      </c>
    </row>
    <row r="51" s="5" customFormat="1" ht="30" customHeight="1">
      <c r="A51" s="105" t="s">
        <v>51</v>
      </c>
      <c r="B51" s="67" t="s">
        <v>52</v>
      </c>
      <c r="C51" s="67" t="s">
        <v>53</v>
      </c>
      <c r="D51" s="59">
        <f>D52+D53+D54</f>
        <v>206870.761</v>
      </c>
      <c r="E51" s="59">
        <f>E52+E53+E54</f>
        <v>113918.784</v>
      </c>
      <c r="F51" s="59">
        <f>F52+F53+F54</f>
        <v>91092.260999999999</v>
      </c>
      <c r="G51" s="59">
        <f t="shared" si="3"/>
        <v>79.962459044506645</v>
      </c>
      <c r="H51" s="59">
        <f t="shared" si="1"/>
        <v>44.033415142703511</v>
      </c>
      <c r="I51" s="60">
        <f t="shared" si="4"/>
        <v>-15.037540955493355</v>
      </c>
    </row>
    <row r="52" s="25" customFormat="1" ht="16.5" customHeight="1">
      <c r="A52" s="73"/>
      <c r="B52" s="74"/>
      <c r="C52" s="61" t="s">
        <v>16</v>
      </c>
      <c r="D52" s="52">
        <v>166166.726</v>
      </c>
      <c r="E52" s="52">
        <v>96007.985000000001</v>
      </c>
      <c r="F52" s="52">
        <v>74023.284</v>
      </c>
      <c r="G52" s="52">
        <f t="shared" si="3"/>
        <v>77.101174449187738</v>
      </c>
      <c r="H52" s="52">
        <f t="shared" si="1"/>
        <v>44.547597333054512</v>
      </c>
      <c r="I52" s="53">
        <f t="shared" si="4"/>
        <v>-17.898825550812262</v>
      </c>
    </row>
    <row r="53" s="5" customFormat="1" ht="16.5" customHeight="1">
      <c r="A53" s="76"/>
      <c r="B53" s="77"/>
      <c r="C53" s="61" t="s">
        <v>34</v>
      </c>
      <c r="D53" s="52">
        <v>10354.200000000001</v>
      </c>
      <c r="E53" s="52">
        <v>6740.2550000000001</v>
      </c>
      <c r="F53" s="52">
        <v>5898.433</v>
      </c>
      <c r="G53" s="52">
        <f t="shared" si="3"/>
        <v>87.510531871568659</v>
      </c>
      <c r="H53" s="52">
        <f t="shared" si="1"/>
        <v>56.966573950667353</v>
      </c>
      <c r="I53" s="53">
        <f t="shared" si="4"/>
        <v>-7.4894681284313407</v>
      </c>
    </row>
    <row r="54" s="31" customFormat="1" ht="27.75" customHeight="1">
      <c r="A54" s="79"/>
      <c r="B54" s="80"/>
      <c r="C54" s="57" t="s">
        <v>17</v>
      </c>
      <c r="D54" s="52">
        <v>30349.834999999999</v>
      </c>
      <c r="E54" s="52">
        <v>11170.544</v>
      </c>
      <c r="F54" s="52">
        <v>11170.544</v>
      </c>
      <c r="G54" s="52">
        <f t="shared" si="3"/>
        <v>100</v>
      </c>
      <c r="H54" s="52">
        <f t="shared" si="1"/>
        <v>36.805946391471323</v>
      </c>
      <c r="I54" s="53">
        <f t="shared" si="4"/>
        <v>5</v>
      </c>
    </row>
    <row r="55" s="5" customFormat="1" ht="30" customHeight="1">
      <c r="A55" s="105" t="s">
        <v>54</v>
      </c>
      <c r="B55" s="67" t="s">
        <v>55</v>
      </c>
      <c r="C55" s="67" t="s">
        <v>56</v>
      </c>
      <c r="D55" s="59">
        <f>D56+D57+D58</f>
        <v>159308.595</v>
      </c>
      <c r="E55" s="59">
        <f>E56+E57+E58</f>
        <v>60117.972000000002</v>
      </c>
      <c r="F55" s="59">
        <f>F56+F57+F58</f>
        <v>59093.892</v>
      </c>
      <c r="G55" s="59">
        <f t="shared" si="3"/>
        <v>98.296549324717745</v>
      </c>
      <c r="H55" s="59">
        <f t="shared" si="1"/>
        <v>37.09397600298967</v>
      </c>
      <c r="I55" s="60">
        <f t="shared" si="4"/>
        <v>3.2965493247177449</v>
      </c>
      <c r="J55" s="24"/>
    </row>
    <row r="56" s="25" customFormat="1" ht="16.5" customHeight="1">
      <c r="A56" s="73"/>
      <c r="B56" s="74"/>
      <c r="C56" s="61" t="s">
        <v>16</v>
      </c>
      <c r="D56" s="52">
        <v>125485.92</v>
      </c>
      <c r="E56" s="52">
        <v>51476.226999999999</v>
      </c>
      <c r="F56" s="52">
        <v>50622.394</v>
      </c>
      <c r="G56" s="52">
        <f t="shared" si="3"/>
        <v>98.341306172264737</v>
      </c>
      <c r="H56" s="52">
        <f t="shared" si="1"/>
        <v>40.341094841556732</v>
      </c>
      <c r="I56" s="53">
        <f t="shared" si="4"/>
        <v>3.341306172264737</v>
      </c>
    </row>
    <row r="57" s="5" customFormat="1" ht="16.5" customHeight="1">
      <c r="A57" s="76"/>
      <c r="B57" s="77"/>
      <c r="C57" s="61" t="s">
        <v>34</v>
      </c>
      <c r="D57" s="52">
        <v>8881.8999999999996</v>
      </c>
      <c r="E57" s="52">
        <v>5323.3130000000001</v>
      </c>
      <c r="F57" s="52">
        <v>5153.0680000000002</v>
      </c>
      <c r="G57" s="52">
        <f t="shared" si="3"/>
        <v>96.801897615263272</v>
      </c>
      <c r="H57" s="52">
        <f t="shared" si="1"/>
        <v>58.017631362658896</v>
      </c>
      <c r="I57" s="53">
        <f t="shared" si="4"/>
        <v>1.8018976152632717</v>
      </c>
    </row>
    <row r="58" s="31" customFormat="1" ht="27.75" customHeight="1">
      <c r="A58" s="79"/>
      <c r="B58" s="80"/>
      <c r="C58" s="57" t="s">
        <v>17</v>
      </c>
      <c r="D58" s="52">
        <v>24940.775000000001</v>
      </c>
      <c r="E58" s="52">
        <v>3318.4319999999998</v>
      </c>
      <c r="F58" s="52">
        <v>3318.4299999999998</v>
      </c>
      <c r="G58" s="52">
        <f t="shared" si="3"/>
        <v>99.999939730571555</v>
      </c>
      <c r="H58" s="52">
        <f t="shared" si="1"/>
        <v>13.305240113829662</v>
      </c>
      <c r="I58" s="53">
        <f t="shared" si="4"/>
        <v>4.9999397305715547</v>
      </c>
    </row>
    <row r="59" s="5" customFormat="1" ht="30" customHeight="1">
      <c r="A59" s="105" t="s">
        <v>57</v>
      </c>
      <c r="B59" s="67" t="s">
        <v>58</v>
      </c>
      <c r="C59" s="67" t="s">
        <v>59</v>
      </c>
      <c r="D59" s="59">
        <f>D60+D61+D62</f>
        <v>187757.14499999999</v>
      </c>
      <c r="E59" s="59">
        <f>E60+E61+E62</f>
        <v>93346.69200000001</v>
      </c>
      <c r="F59" s="59">
        <f>F60+F61+F62</f>
        <v>87448.987999999998</v>
      </c>
      <c r="G59" s="59">
        <f t="shared" si="3"/>
        <v>93.68193572408542</v>
      </c>
      <c r="H59" s="59">
        <f t="shared" si="1"/>
        <v>46.57558464685858</v>
      </c>
      <c r="I59" s="60">
        <f t="shared" si="4"/>
        <v>-1.3180642759145798</v>
      </c>
      <c r="J59" s="24"/>
    </row>
    <row r="60" s="25" customFormat="1" ht="16.5" customHeight="1">
      <c r="A60" s="73"/>
      <c r="B60" s="74"/>
      <c r="C60" s="61" t="s">
        <v>16</v>
      </c>
      <c r="D60" s="52">
        <v>152644.78</v>
      </c>
      <c r="E60" s="52">
        <v>72472.062000000005</v>
      </c>
      <c r="F60" s="52">
        <v>67343.481</v>
      </c>
      <c r="G60" s="52">
        <f t="shared" si="3"/>
        <v>92.923368180140912</v>
      </c>
      <c r="H60" s="52">
        <f t="shared" si="1"/>
        <v>44.117775268830023</v>
      </c>
      <c r="I60" s="53">
        <f t="shared" si="4"/>
        <v>-2.0766318198590881</v>
      </c>
    </row>
    <row r="61" s="5" customFormat="1" ht="16.5" customHeight="1">
      <c r="A61" s="76"/>
      <c r="B61" s="77"/>
      <c r="C61" s="61" t="s">
        <v>34</v>
      </c>
      <c r="D61" s="52">
        <v>9049.2999999999993</v>
      </c>
      <c r="E61" s="52">
        <v>5431.0600000000004</v>
      </c>
      <c r="F61" s="52">
        <v>4955.8710000000001</v>
      </c>
      <c r="G61" s="52">
        <f t="shared" si="3"/>
        <v>91.250529362592189</v>
      </c>
      <c r="H61" s="52">
        <f t="shared" si="1"/>
        <v>54.765241510393068</v>
      </c>
      <c r="I61" s="53">
        <f t="shared" si="4"/>
        <v>-3.7494706374078106</v>
      </c>
    </row>
    <row r="62" s="31" customFormat="1" ht="27" customHeight="1">
      <c r="A62" s="79"/>
      <c r="B62" s="80"/>
      <c r="C62" s="57" t="s">
        <v>17</v>
      </c>
      <c r="D62" s="52">
        <v>26063.064999999999</v>
      </c>
      <c r="E62" s="52">
        <v>15443.57</v>
      </c>
      <c r="F62" s="52">
        <v>15149.636</v>
      </c>
      <c r="G62" s="52">
        <f t="shared" si="3"/>
        <v>98.096722454717394</v>
      </c>
      <c r="H62" s="52">
        <f t="shared" si="1"/>
        <v>58.126839648368303</v>
      </c>
      <c r="I62" s="53">
        <f t="shared" si="4"/>
        <v>3.0967224547173942</v>
      </c>
    </row>
    <row r="63" s="5" customFormat="1" ht="30" customHeight="1">
      <c r="A63" s="105" t="s">
        <v>60</v>
      </c>
      <c r="B63" s="67" t="s">
        <v>61</v>
      </c>
      <c r="C63" s="67" t="s">
        <v>62</v>
      </c>
      <c r="D63" s="59">
        <f>D64+D65+D66</f>
        <v>153292.79700000002</v>
      </c>
      <c r="E63" s="59">
        <f>E64+E65+E66</f>
        <v>71178.838999999993</v>
      </c>
      <c r="F63" s="59">
        <f>F64+F65+F66</f>
        <v>64403.829000000005</v>
      </c>
      <c r="G63" s="59">
        <f t="shared" si="3"/>
        <v>90.481707632236052</v>
      </c>
      <c r="H63" s="59">
        <f t="shared" si="1"/>
        <v>42.013604200854914</v>
      </c>
      <c r="I63" s="60">
        <f t="shared" si="4"/>
        <v>-4.5182923677639479</v>
      </c>
      <c r="J63" s="24"/>
    </row>
    <row r="64" s="25" customFormat="1" ht="16.5" customHeight="1">
      <c r="A64" s="73"/>
      <c r="B64" s="74"/>
      <c r="C64" s="61" t="s">
        <v>16</v>
      </c>
      <c r="D64" s="52">
        <v>124535.423</v>
      </c>
      <c r="E64" s="52">
        <v>57785.074000000001</v>
      </c>
      <c r="F64" s="52">
        <v>51550.970000000001</v>
      </c>
      <c r="G64" s="52">
        <f t="shared" si="3"/>
        <v>89.211566987004289</v>
      </c>
      <c r="H64" s="52">
        <f t="shared" si="1"/>
        <v>41.39462392158093</v>
      </c>
      <c r="I64" s="53">
        <f t="shared" si="4"/>
        <v>-5.7884330129957107</v>
      </c>
    </row>
    <row r="65" s="5" customFormat="1" ht="16.5" customHeight="1">
      <c r="A65" s="76"/>
      <c r="B65" s="77"/>
      <c r="C65" s="61" t="s">
        <v>34</v>
      </c>
      <c r="D65" s="52">
        <v>8421</v>
      </c>
      <c r="E65" s="52">
        <v>5082.9200000000001</v>
      </c>
      <c r="F65" s="52">
        <v>4542.0140000000001</v>
      </c>
      <c r="G65" s="52">
        <f t="shared" si="3"/>
        <v>89.358360942135633</v>
      </c>
      <c r="H65" s="52">
        <f t="shared" si="1"/>
        <v>53.936753354708465</v>
      </c>
      <c r="I65" s="53">
        <f t="shared" si="4"/>
        <v>-5.6416390578643671</v>
      </c>
    </row>
    <row r="66" s="31" customFormat="1" ht="27" customHeight="1">
      <c r="A66" s="79"/>
      <c r="B66" s="80"/>
      <c r="C66" s="57" t="s">
        <v>17</v>
      </c>
      <c r="D66" s="52">
        <v>20336.374</v>
      </c>
      <c r="E66" s="52">
        <v>8310.8449999999993</v>
      </c>
      <c r="F66" s="52">
        <v>8310.8449999999993</v>
      </c>
      <c r="G66" s="52">
        <f t="shared" si="3"/>
        <v>100</v>
      </c>
      <c r="H66" s="52">
        <f t="shared" si="1"/>
        <v>40.866896920758833</v>
      </c>
      <c r="I66" s="53">
        <f t="shared" si="4"/>
        <v>5</v>
      </c>
    </row>
    <row r="67" s="5" customFormat="1" ht="37.5" customHeight="1">
      <c r="A67" s="105" t="s">
        <v>63</v>
      </c>
      <c r="B67" s="67" t="s">
        <v>64</v>
      </c>
      <c r="C67" s="67" t="s">
        <v>65</v>
      </c>
      <c r="D67" s="59">
        <f>D68+D69+D70</f>
        <v>147151.92800000001</v>
      </c>
      <c r="E67" s="59">
        <f>E68+E69+E70</f>
        <v>64591.686999999998</v>
      </c>
      <c r="F67" s="59">
        <f>F68+F69+F70</f>
        <v>63316.340000000004</v>
      </c>
      <c r="G67" s="59">
        <f t="shared" si="3"/>
        <v>98.025524553956927</v>
      </c>
      <c r="H67" s="59">
        <f t="shared" si="1"/>
        <v>43.027869808134625</v>
      </c>
      <c r="I67" s="60">
        <f t="shared" si="4"/>
        <v>3.0255245539569273</v>
      </c>
      <c r="J67" s="24"/>
    </row>
    <row r="68" s="25" customFormat="1" ht="16.5" customHeight="1">
      <c r="A68" s="73"/>
      <c r="B68" s="74"/>
      <c r="C68" s="61" t="s">
        <v>16</v>
      </c>
      <c r="D68" s="52">
        <v>126995.895</v>
      </c>
      <c r="E68" s="52">
        <f>60111.059+1.7</f>
        <v>60112.758999999998</v>
      </c>
      <c r="F68" s="52">
        <v>58975.927000000003</v>
      </c>
      <c r="G68" s="52">
        <f t="shared" si="3"/>
        <v>98.108834099596066</v>
      </c>
      <c r="H68" s="52">
        <f t="shared" si="1"/>
        <v>46.439238843113792</v>
      </c>
      <c r="I68" s="53">
        <f t="shared" si="4"/>
        <v>3.1088340995960664</v>
      </c>
    </row>
    <row r="69" s="5" customFormat="1" ht="16.5" customHeight="1">
      <c r="A69" s="76"/>
      <c r="B69" s="77"/>
      <c r="C69" s="61" t="s">
        <v>34</v>
      </c>
      <c r="D69" s="52">
        <v>7418.3000000000002</v>
      </c>
      <c r="E69" s="52">
        <v>4478.9279999999999</v>
      </c>
      <c r="F69" s="52">
        <v>4340.4129999999996</v>
      </c>
      <c r="G69" s="52">
        <f t="shared" si="3"/>
        <v>96.907407308177312</v>
      </c>
      <c r="H69" s="52">
        <f t="shared" si="1"/>
        <v>58.509537225509881</v>
      </c>
      <c r="I69" s="53">
        <f t="shared" si="4"/>
        <v>1.9074073081773122</v>
      </c>
    </row>
    <row r="70" s="5" customFormat="1" ht="27.75" customHeight="1">
      <c r="A70" s="79"/>
      <c r="B70" s="80"/>
      <c r="C70" s="57" t="s">
        <v>17</v>
      </c>
      <c r="D70" s="52">
        <v>12737.733</v>
      </c>
      <c r="E70" s="52">
        <v>0</v>
      </c>
      <c r="F70" s="52">
        <v>0</v>
      </c>
      <c r="G70" s="52"/>
      <c r="H70" s="52">
        <f t="shared" ref="H70:H107" si="6">F70/D70*100</f>
        <v>0</v>
      </c>
      <c r="I70" s="53">
        <f t="shared" si="4"/>
        <v>-95</v>
      </c>
    </row>
    <row r="71" s="5" customFormat="1" ht="30" customHeight="1">
      <c r="A71" s="105" t="s">
        <v>66</v>
      </c>
      <c r="B71" s="67" t="s">
        <v>67</v>
      </c>
      <c r="C71" s="67" t="s">
        <v>68</v>
      </c>
      <c r="D71" s="59">
        <f>D72+D73+D74</f>
        <v>28928.769</v>
      </c>
      <c r="E71" s="59">
        <f>E72+E73+E74</f>
        <v>19557.763999999999</v>
      </c>
      <c r="F71" s="59">
        <f>F72+F73+F74</f>
        <v>16848.176000000003</v>
      </c>
      <c r="G71" s="59">
        <f t="shared" si="3"/>
        <v>86.145716862111655</v>
      </c>
      <c r="H71" s="59">
        <f t="shared" si="6"/>
        <v>58.240210635993542</v>
      </c>
      <c r="I71" s="60">
        <f t="shared" si="4"/>
        <v>-8.8542831378883449</v>
      </c>
    </row>
    <row r="72" s="25" customFormat="1" ht="16.5" customHeight="1">
      <c r="A72" s="73"/>
      <c r="B72" s="74"/>
      <c r="C72" s="61" t="s">
        <v>16</v>
      </c>
      <c r="D72" s="52">
        <v>28168.069</v>
      </c>
      <c r="E72" s="52">
        <v>19074.044999999998</v>
      </c>
      <c r="F72" s="52">
        <v>16409.526000000002</v>
      </c>
      <c r="G72" s="52">
        <f t="shared" si="3"/>
        <v>86.030655794300586</v>
      </c>
      <c r="H72" s="52">
        <f t="shared" si="6"/>
        <v>58.25577181027213</v>
      </c>
      <c r="I72" s="53">
        <f t="shared" si="4"/>
        <v>-8.9693442056994144</v>
      </c>
    </row>
    <row r="73" s="5" customFormat="1" ht="16.5" customHeight="1">
      <c r="A73" s="76"/>
      <c r="B73" s="77"/>
      <c r="C73" s="61" t="s">
        <v>34</v>
      </c>
      <c r="D73" s="52">
        <v>760.70000000000005</v>
      </c>
      <c r="E73" s="52">
        <v>483.71899999999999</v>
      </c>
      <c r="F73" s="52">
        <v>438.64999999999998</v>
      </c>
      <c r="G73" s="52">
        <f t="shared" si="3"/>
        <v>90.682813782381928</v>
      </c>
      <c r="H73" s="52">
        <f t="shared" si="6"/>
        <v>57.663993690022345</v>
      </c>
      <c r="I73" s="53">
        <f t="shared" si="4"/>
        <v>-4.3171862176180724</v>
      </c>
    </row>
    <row r="74" s="5" customFormat="1" ht="27.75" hidden="1" customHeight="1">
      <c r="A74" s="79"/>
      <c r="B74" s="80"/>
      <c r="C74" s="57" t="s">
        <v>17</v>
      </c>
      <c r="D74" s="54">
        <v>0</v>
      </c>
      <c r="E74" s="54">
        <v>0</v>
      </c>
      <c r="F74" s="54">
        <v>0</v>
      </c>
      <c r="G74" s="52" t="e">
        <f t="shared" ref="G74:G103" si="7">F74/E74*100</f>
        <v>#DIV/0!</v>
      </c>
      <c r="H74" s="52" t="e">
        <f t="shared" si="6"/>
        <v>#DIV/0!</v>
      </c>
      <c r="I74" s="53" t="e">
        <f t="shared" ref="I74:I132" si="8">G74-95</f>
        <v>#DIV/0!</v>
      </c>
    </row>
    <row r="75" s="5" customFormat="1" ht="48" customHeight="1">
      <c r="A75" s="105" t="s">
        <v>69</v>
      </c>
      <c r="B75" s="67" t="s">
        <v>70</v>
      </c>
      <c r="C75" s="67" t="s">
        <v>71</v>
      </c>
      <c r="D75" s="59">
        <f>D76+D77+D78</f>
        <v>1304326.7960000001</v>
      </c>
      <c r="E75" s="59">
        <f>E76+E77+E78</f>
        <v>656193.33499999996</v>
      </c>
      <c r="F75" s="59">
        <f>F76+F77+F78</f>
        <v>336456.63500000001</v>
      </c>
      <c r="G75" s="59">
        <f t="shared" si="7"/>
        <v>51.274009816024723</v>
      </c>
      <c r="H75" s="59">
        <f t="shared" si="6"/>
        <v>25.795424584683609</v>
      </c>
      <c r="I75" s="60">
        <f t="shared" si="8"/>
        <v>-43.725990183975277</v>
      </c>
    </row>
    <row r="76" s="5" customFormat="1" ht="16.5" customHeight="1">
      <c r="A76" s="109"/>
      <c r="B76" s="110"/>
      <c r="C76" s="57" t="s">
        <v>16</v>
      </c>
      <c r="D76" s="52">
        <v>1248497.121</v>
      </c>
      <c r="E76" s="52">
        <v>643485.95799999998</v>
      </c>
      <c r="F76" s="52">
        <v>334615.52299999999</v>
      </c>
      <c r="G76" s="52">
        <f t="shared" si="7"/>
        <v>52.000438990154308</v>
      </c>
      <c r="H76" s="52">
        <f t="shared" si="6"/>
        <v>26.801465327527975</v>
      </c>
      <c r="I76" s="53">
        <f t="shared" si="8"/>
        <v>-42.999561009845692</v>
      </c>
    </row>
    <row r="77" s="31" customFormat="1" ht="16.5" customHeight="1">
      <c r="A77" s="44"/>
      <c r="B77" s="45"/>
      <c r="C77" s="57" t="s">
        <v>34</v>
      </c>
      <c r="D77" s="52">
        <v>3616.0830000000001</v>
      </c>
      <c r="E77" s="52">
        <v>1850</v>
      </c>
      <c r="F77" s="52">
        <v>1841.1120000000001</v>
      </c>
      <c r="G77" s="52">
        <f t="shared" si="7"/>
        <v>99.519567567567563</v>
      </c>
      <c r="H77" s="52">
        <f t="shared" si="6"/>
        <v>50.914539295696478</v>
      </c>
      <c r="I77" s="53">
        <f t="shared" si="8"/>
        <v>4.5195675675675631</v>
      </c>
    </row>
    <row r="78" s="31" customFormat="1" ht="27.75" customHeight="1">
      <c r="A78" s="44"/>
      <c r="B78" s="45"/>
      <c r="C78" s="57" t="s">
        <v>17</v>
      </c>
      <c r="D78" s="52">
        <v>52213.591999999997</v>
      </c>
      <c r="E78" s="52">
        <v>10857.377</v>
      </c>
      <c r="F78" s="52">
        <v>0</v>
      </c>
      <c r="G78" s="52">
        <f t="shared" si="7"/>
        <v>0</v>
      </c>
      <c r="H78" s="52">
        <f t="shared" si="6"/>
        <v>0</v>
      </c>
      <c r="I78" s="53">
        <f t="shared" si="8"/>
        <v>-95</v>
      </c>
    </row>
    <row r="79" s="31" customFormat="1" ht="21" customHeight="1">
      <c r="A79" s="63"/>
      <c r="B79" s="64"/>
      <c r="C79" s="111" t="s">
        <v>18</v>
      </c>
      <c r="D79" s="95">
        <v>17593</v>
      </c>
      <c r="E79" s="95">
        <v>0</v>
      </c>
      <c r="F79" s="95">
        <v>0</v>
      </c>
      <c r="G79" s="95"/>
      <c r="H79" s="95">
        <f t="shared" si="6"/>
        <v>0</v>
      </c>
      <c r="I79" s="96">
        <f t="shared" si="8"/>
        <v>-95</v>
      </c>
      <c r="J79" s="50"/>
    </row>
    <row r="80" s="5" customFormat="1" ht="44.25" customHeight="1">
      <c r="A80" s="19" t="s">
        <v>72</v>
      </c>
      <c r="B80" s="20" t="s">
        <v>73</v>
      </c>
      <c r="C80" s="67" t="s">
        <v>74</v>
      </c>
      <c r="D80" s="59">
        <f>D81+D82</f>
        <v>4593730.017</v>
      </c>
      <c r="E80" s="59">
        <f>E81+E82</f>
        <v>2148673.4199999999</v>
      </c>
      <c r="F80" s="59">
        <f>F81+F82</f>
        <v>1854580.77</v>
      </c>
      <c r="G80" s="59">
        <f t="shared" si="7"/>
        <v>86.312826916246777</v>
      </c>
      <c r="H80" s="59">
        <f t="shared" si="6"/>
        <v>40.372001905570414</v>
      </c>
      <c r="I80" s="60">
        <f t="shared" si="8"/>
        <v>-8.6871730837532226</v>
      </c>
    </row>
    <row r="81" s="5" customFormat="1" ht="16.5" customHeight="1">
      <c r="A81" s="109"/>
      <c r="B81" s="110"/>
      <c r="C81" s="57" t="s">
        <v>16</v>
      </c>
      <c r="D81" s="52">
        <v>2409622.6970000002</v>
      </c>
      <c r="E81" s="52">
        <v>731644.82799999998</v>
      </c>
      <c r="F81" s="52">
        <v>604439.255</v>
      </c>
      <c r="G81" s="52">
        <f t="shared" si="7"/>
        <v>82.613753541082914</v>
      </c>
      <c r="H81" s="52">
        <f t="shared" si="6"/>
        <v>25.084394156501421</v>
      </c>
      <c r="I81" s="53">
        <f t="shared" si="8"/>
        <v>-12.386246458917086</v>
      </c>
    </row>
    <row r="82" s="31" customFormat="1" ht="27" customHeight="1">
      <c r="A82" s="44"/>
      <c r="B82" s="45"/>
      <c r="C82" s="57" t="s">
        <v>17</v>
      </c>
      <c r="D82" s="52">
        <v>2184107.3199999998</v>
      </c>
      <c r="E82" s="52">
        <v>1417028.5919999999</v>
      </c>
      <c r="F82" s="52">
        <v>1250141.5149999999</v>
      </c>
      <c r="G82" s="52">
        <f t="shared" si="7"/>
        <v>88.222744555601736</v>
      </c>
      <c r="H82" s="52">
        <f t="shared" si="6"/>
        <v>57.238099224904396</v>
      </c>
      <c r="I82" s="53">
        <f t="shared" si="8"/>
        <v>-6.7772554443982642</v>
      </c>
    </row>
    <row r="83" s="31" customFormat="1" ht="21" customHeight="1">
      <c r="A83" s="44"/>
      <c r="B83" s="45"/>
      <c r="C83" s="112" t="s">
        <v>18</v>
      </c>
      <c r="D83" s="95">
        <v>4504873.4280000003</v>
      </c>
      <c r="E83" s="95">
        <v>2101296.7009999999</v>
      </c>
      <c r="F83" s="95">
        <v>1807232.439</v>
      </c>
      <c r="G83" s="95">
        <f t="shared" si="7"/>
        <v>86.005581131876539</v>
      </c>
      <c r="H83" s="95">
        <f t="shared" si="6"/>
        <v>40.117274500259278</v>
      </c>
      <c r="I83" s="96">
        <f t="shared" si="8"/>
        <v>-8.9944188681234607</v>
      </c>
      <c r="J83" s="113"/>
    </row>
    <row r="84" s="5" customFormat="1" ht="45" customHeight="1">
      <c r="A84" s="105" t="s">
        <v>75</v>
      </c>
      <c r="B84" s="67" t="s">
        <v>76</v>
      </c>
      <c r="C84" s="67" t="s">
        <v>77</v>
      </c>
      <c r="D84" s="59">
        <f>D86+D87+D88</f>
        <v>9651200.4780000001</v>
      </c>
      <c r="E84" s="59">
        <f>E86+E87+E88</f>
        <v>4832949.2960000001</v>
      </c>
      <c r="F84" s="59">
        <f>F86+F87+F88</f>
        <v>4805358.7450000001</v>
      </c>
      <c r="G84" s="59">
        <f t="shared" si="7"/>
        <v>99.429115653606488</v>
      </c>
      <c r="H84" s="59">
        <f t="shared" si="6"/>
        <v>49.790269676335697</v>
      </c>
      <c r="I84" s="60">
        <f t="shared" si="8"/>
        <v>4.4291156536064875</v>
      </c>
    </row>
    <row r="85" s="5" customFormat="1" ht="45" hidden="1" customHeight="1">
      <c r="A85" s="73"/>
      <c r="B85" s="74"/>
      <c r="C85" s="67" t="s">
        <v>78</v>
      </c>
      <c r="D85" s="114">
        <f>D86+D87+D89</f>
        <v>6359736.4060000004</v>
      </c>
      <c r="E85" s="59">
        <f>E86+E87+E89</f>
        <v>3100642.392</v>
      </c>
      <c r="F85" s="59">
        <f>F86+F87+F89</f>
        <v>3083424.5720000002</v>
      </c>
      <c r="G85" s="59">
        <f t="shared" si="7"/>
        <v>99.444701522354734</v>
      </c>
      <c r="H85" s="59">
        <f t="shared" si="6"/>
        <v>48.483527856453115</v>
      </c>
      <c r="I85" s="60">
        <f t="shared" si="8"/>
        <v>4.4447015223547339</v>
      </c>
    </row>
    <row r="86" s="25" customFormat="1" ht="16.5" customHeight="1">
      <c r="A86" s="76"/>
      <c r="B86" s="77"/>
      <c r="C86" s="61" t="s">
        <v>16</v>
      </c>
      <c r="D86" s="52">
        <v>6350589.7060000002</v>
      </c>
      <c r="E86" s="52">
        <v>3094713.0320000001</v>
      </c>
      <c r="F86" s="52">
        <v>3079347.361</v>
      </c>
      <c r="G86" s="52">
        <f t="shared" si="7"/>
        <v>99.503486402741842</v>
      </c>
      <c r="H86" s="52">
        <f t="shared" si="6"/>
        <v>48.489156181679483</v>
      </c>
      <c r="I86" s="115">
        <f t="shared" si="8"/>
        <v>4.5034864027418422</v>
      </c>
    </row>
    <row r="87" s="25" customFormat="1" ht="16.5" customHeight="1">
      <c r="A87" s="76"/>
      <c r="B87" s="77"/>
      <c r="C87" s="61" t="s">
        <v>34</v>
      </c>
      <c r="D87" s="52">
        <v>9146.7000000000007</v>
      </c>
      <c r="E87" s="52">
        <v>5929.3599999999997</v>
      </c>
      <c r="F87" s="52">
        <v>4077.2109999999998</v>
      </c>
      <c r="G87" s="52">
        <f t="shared" si="7"/>
        <v>68.76308741584252</v>
      </c>
      <c r="H87" s="52">
        <f t="shared" si="6"/>
        <v>44.575759563558435</v>
      </c>
      <c r="I87" s="53">
        <f t="shared" si="8"/>
        <v>-26.23691258415748</v>
      </c>
    </row>
    <row r="88" s="5" customFormat="1" ht="27" customHeight="1">
      <c r="A88" s="76"/>
      <c r="B88" s="77"/>
      <c r="C88" s="61" t="s">
        <v>17</v>
      </c>
      <c r="D88" s="52">
        <v>3291464.0720000002</v>
      </c>
      <c r="E88" s="52">
        <v>1732306.9040000001</v>
      </c>
      <c r="F88" s="52">
        <v>1721934.173</v>
      </c>
      <c r="G88" s="52">
        <f t="shared" si="7"/>
        <v>99.401218630714411</v>
      </c>
      <c r="H88" s="52">
        <f t="shared" si="6"/>
        <v>52.315144122284075</v>
      </c>
      <c r="I88" s="53">
        <f t="shared" si="8"/>
        <v>4.4012186307144106</v>
      </c>
    </row>
    <row r="89" s="5" customFormat="1" ht="44.25" hidden="1" customHeight="1">
      <c r="A89" s="76"/>
      <c r="B89" s="77"/>
      <c r="C89" s="116" t="s">
        <v>79</v>
      </c>
      <c r="D89" s="54"/>
      <c r="E89" s="54"/>
      <c r="F89" s="54"/>
      <c r="G89" s="52" t="e">
        <f t="shared" si="7"/>
        <v>#DIV/0!</v>
      </c>
      <c r="H89" s="52" t="e">
        <f t="shared" si="6"/>
        <v>#DIV/0!</v>
      </c>
      <c r="I89" s="53" t="e">
        <f t="shared" si="8"/>
        <v>#DIV/0!</v>
      </c>
    </row>
    <row r="90" s="5" customFormat="1" ht="21" customHeight="1">
      <c r="A90" s="76"/>
      <c r="B90" s="77"/>
      <c r="C90" s="81" t="s">
        <v>18</v>
      </c>
      <c r="D90" s="95">
        <v>382251.56</v>
      </c>
      <c r="E90" s="95">
        <v>3833.7040000000002</v>
      </c>
      <c r="F90" s="95">
        <v>3833.7040000000002</v>
      </c>
      <c r="G90" s="95">
        <f t="shared" si="7"/>
        <v>100</v>
      </c>
      <c r="H90" s="95">
        <f t="shared" si="6"/>
        <v>1.0029269730122228</v>
      </c>
      <c r="I90" s="96">
        <f t="shared" si="8"/>
        <v>5</v>
      </c>
      <c r="J90" s="50"/>
    </row>
    <row r="91" s="5" customFormat="1" ht="40.5" hidden="1" customHeight="1">
      <c r="A91" s="79"/>
      <c r="B91" s="80"/>
      <c r="C91" s="81" t="s">
        <v>80</v>
      </c>
      <c r="D91" s="82"/>
      <c r="E91" s="82"/>
      <c r="F91" s="83"/>
      <c r="G91" s="95" t="e">
        <f t="shared" si="7"/>
        <v>#DIV/0!</v>
      </c>
      <c r="H91" s="95" t="e">
        <f t="shared" si="6"/>
        <v>#DIV/0!</v>
      </c>
      <c r="I91" s="96" t="e">
        <f t="shared" si="8"/>
        <v>#DIV/0!</v>
      </c>
      <c r="J91" s="50"/>
    </row>
    <row r="92" s="5" customFormat="1" ht="30" customHeight="1">
      <c r="A92" s="105" t="s">
        <v>81</v>
      </c>
      <c r="B92" s="67" t="s">
        <v>82</v>
      </c>
      <c r="C92" s="67" t="s">
        <v>83</v>
      </c>
      <c r="D92" s="59">
        <f>D93+D94+D95</f>
        <v>9769538.443</v>
      </c>
      <c r="E92" s="59">
        <f>E93+E94+E95</f>
        <v>6384028.1039999994</v>
      </c>
      <c r="F92" s="59">
        <f>F93+F94+F95</f>
        <v>6037665.1989999991</v>
      </c>
      <c r="G92" s="59">
        <f t="shared" si="7"/>
        <v>94.574539783385632</v>
      </c>
      <c r="H92" s="59">
        <f t="shared" si="6"/>
        <v>61.800925747173487</v>
      </c>
      <c r="I92" s="60">
        <f t="shared" si="8"/>
        <v>-0.42546021661436839</v>
      </c>
    </row>
    <row r="93" s="25" customFormat="1" ht="16.5" customHeight="1">
      <c r="A93" s="73"/>
      <c r="B93" s="74"/>
      <c r="C93" s="117" t="s">
        <v>16</v>
      </c>
      <c r="D93" s="52">
        <v>7758055.6160000004</v>
      </c>
      <c r="E93" s="52">
        <v>5192307.6289999997</v>
      </c>
      <c r="F93" s="52">
        <v>4891390.9009999996</v>
      </c>
      <c r="G93" s="52">
        <f t="shared" si="7"/>
        <v>94.204566649338645</v>
      </c>
      <c r="H93" s="52">
        <f t="shared" si="6"/>
        <v>63.049185815478424</v>
      </c>
      <c r="I93" s="53">
        <f t="shared" si="8"/>
        <v>-0.79543335066135512</v>
      </c>
    </row>
    <row r="94" s="5" customFormat="1" ht="16.5" customHeight="1">
      <c r="A94" s="76"/>
      <c r="B94" s="77"/>
      <c r="C94" s="57" t="s">
        <v>34</v>
      </c>
      <c r="D94" s="52">
        <v>339068.201</v>
      </c>
      <c r="E94" s="52">
        <v>223710.36799999999</v>
      </c>
      <c r="F94" s="52">
        <v>178264.19200000001</v>
      </c>
      <c r="G94" s="52">
        <f t="shared" si="7"/>
        <v>79.685261614696373</v>
      </c>
      <c r="H94" s="52">
        <f t="shared" si="6"/>
        <v>52.57473023841596</v>
      </c>
      <c r="I94" s="53">
        <f t="shared" si="8"/>
        <v>-15.314738385303627</v>
      </c>
    </row>
    <row r="95" s="5" customFormat="1" ht="27" customHeight="1">
      <c r="A95" s="76"/>
      <c r="B95" s="77"/>
      <c r="C95" s="57" t="s">
        <v>17</v>
      </c>
      <c r="D95" s="52">
        <v>1672414.6259999999</v>
      </c>
      <c r="E95" s="52">
        <v>968010.10699999996</v>
      </c>
      <c r="F95" s="52">
        <v>968010.10600000003</v>
      </c>
      <c r="G95" s="52">
        <f t="shared" si="7"/>
        <v>99.9999998966953</v>
      </c>
      <c r="H95" s="52">
        <f t="shared" si="6"/>
        <v>57.880987821497328</v>
      </c>
      <c r="I95" s="53">
        <f t="shared" si="8"/>
        <v>4.9999998966953001</v>
      </c>
    </row>
    <row r="96" s="5" customFormat="1" ht="21" hidden="1" customHeight="1">
      <c r="A96" s="76"/>
      <c r="B96" s="77"/>
      <c r="C96" s="118" t="s">
        <v>18</v>
      </c>
      <c r="D96" s="119"/>
      <c r="E96" s="119"/>
      <c r="F96" s="119"/>
      <c r="G96" s="120" t="e">
        <f t="shared" si="7"/>
        <v>#DIV/0!</v>
      </c>
      <c r="H96" s="120" t="e">
        <f t="shared" si="6"/>
        <v>#DIV/0!</v>
      </c>
      <c r="I96" s="121" t="e">
        <f t="shared" si="8"/>
        <v>#DIV/0!</v>
      </c>
    </row>
    <row r="97" s="5" customFormat="1" ht="30" customHeight="1">
      <c r="A97" s="122" t="s">
        <v>84</v>
      </c>
      <c r="B97" s="123" t="s">
        <v>85</v>
      </c>
      <c r="C97" s="124" t="s">
        <v>86</v>
      </c>
      <c r="D97" s="125">
        <f>D98+D99+D100</f>
        <v>126233.875</v>
      </c>
      <c r="E97" s="125">
        <f>E98+E99+E100</f>
        <v>73217.179999999993</v>
      </c>
      <c r="F97" s="125">
        <f>F98+F99+F100</f>
        <v>72034.044000000009</v>
      </c>
      <c r="G97" s="125">
        <f t="shared" si="7"/>
        <v>98.384073246197161</v>
      </c>
      <c r="H97" s="125">
        <f t="shared" si="6"/>
        <v>57.063956881621522</v>
      </c>
      <c r="I97" s="126">
        <f t="shared" si="8"/>
        <v>3.3840732461971612</v>
      </c>
    </row>
    <row r="98" s="5" customFormat="1" ht="16.5" customHeight="1">
      <c r="A98" s="76"/>
      <c r="B98" s="77"/>
      <c r="C98" s="117" t="s">
        <v>16</v>
      </c>
      <c r="D98" s="108">
        <v>125885.575</v>
      </c>
      <c r="E98" s="108">
        <v>72985.039999999994</v>
      </c>
      <c r="F98" s="108">
        <v>71816.657000000007</v>
      </c>
      <c r="G98" s="108">
        <f t="shared" si="7"/>
        <v>98.399147277305062</v>
      </c>
      <c r="H98" s="108">
        <f t="shared" si="6"/>
        <v>57.049155155386153</v>
      </c>
      <c r="I98" s="127">
        <f t="shared" si="8"/>
        <v>3.3991472773050617</v>
      </c>
    </row>
    <row r="99" s="5" customFormat="1" ht="16.5" customHeight="1">
      <c r="A99" s="76"/>
      <c r="B99" s="77"/>
      <c r="C99" s="57" t="s">
        <v>34</v>
      </c>
      <c r="D99" s="52">
        <v>348.30000000000001</v>
      </c>
      <c r="E99" s="52">
        <v>232.13999999999999</v>
      </c>
      <c r="F99" s="52">
        <v>217.387</v>
      </c>
      <c r="G99" s="52">
        <f t="shared" si="7"/>
        <v>93.644783320410113</v>
      </c>
      <c r="H99" s="52">
        <f t="shared" si="6"/>
        <v>62.4137238013207</v>
      </c>
      <c r="I99" s="53">
        <f t="shared" si="8"/>
        <v>-1.355216679589887</v>
      </c>
    </row>
    <row r="100" s="5" customFormat="1" ht="26.25" hidden="1" customHeight="1">
      <c r="A100" s="76"/>
      <c r="B100" s="77"/>
      <c r="C100" s="61" t="s">
        <v>17</v>
      </c>
      <c r="D100" s="54"/>
      <c r="E100" s="54"/>
      <c r="F100" s="54"/>
      <c r="G100" s="52" t="e">
        <f t="shared" si="7"/>
        <v>#DIV/0!</v>
      </c>
      <c r="H100" s="52" t="e">
        <f t="shared" si="6"/>
        <v>#DIV/0!</v>
      </c>
      <c r="I100" s="53" t="e">
        <f>G100-95</f>
        <v>#DIV/0!</v>
      </c>
    </row>
    <row r="101" s="5" customFormat="1" ht="45" customHeight="1">
      <c r="A101" s="122" t="s">
        <v>87</v>
      </c>
      <c r="B101" s="128" t="s">
        <v>88</v>
      </c>
      <c r="C101" s="58" t="s">
        <v>89</v>
      </c>
      <c r="D101" s="59">
        <f>D102+D103</f>
        <v>90655.803</v>
      </c>
      <c r="E101" s="59">
        <f>E102+E103</f>
        <v>54800.760000000002</v>
      </c>
      <c r="F101" s="59">
        <f>F102+F103</f>
        <v>52363.281000000003</v>
      </c>
      <c r="G101" s="129">
        <f t="shared" si="7"/>
        <v>95.552107306541004</v>
      </c>
      <c r="H101" s="59">
        <f t="shared" si="6"/>
        <v>57.760539609361807</v>
      </c>
      <c r="I101" s="100">
        <f t="shared" si="8"/>
        <v>0.5521073065410036</v>
      </c>
    </row>
    <row r="102" s="25" customFormat="1" ht="18" customHeight="1">
      <c r="A102" s="76"/>
      <c r="B102" s="77"/>
      <c r="C102" s="61" t="s">
        <v>16</v>
      </c>
      <c r="D102" s="52">
        <v>90655.803</v>
      </c>
      <c r="E102" s="52">
        <v>54800.760000000002</v>
      </c>
      <c r="F102" s="52">
        <v>52363.281000000003</v>
      </c>
      <c r="G102" s="130">
        <f t="shared" si="7"/>
        <v>95.552107306541004</v>
      </c>
      <c r="H102" s="52">
        <f t="shared" si="6"/>
        <v>57.760539609361807</v>
      </c>
      <c r="I102" s="103">
        <f t="shared" si="8"/>
        <v>0.5521073065410036</v>
      </c>
    </row>
    <row r="103" s="31" customFormat="1" ht="27" hidden="1" customHeight="1">
      <c r="A103" s="79"/>
      <c r="B103" s="80"/>
      <c r="C103" s="61" t="s">
        <v>17</v>
      </c>
      <c r="D103" s="54"/>
      <c r="E103" s="54"/>
      <c r="F103" s="54"/>
      <c r="G103" s="52" t="e">
        <f t="shared" si="7"/>
        <v>#DIV/0!</v>
      </c>
      <c r="H103" s="52" t="e">
        <f t="shared" si="6"/>
        <v>#DIV/0!</v>
      </c>
      <c r="I103" s="53" t="e">
        <f t="shared" si="8"/>
        <v>#DIV/0!</v>
      </c>
      <c r="J103" s="5"/>
    </row>
    <row r="104" s="5" customFormat="1" ht="44.25" customHeight="1">
      <c r="A104" s="19" t="s">
        <v>90</v>
      </c>
      <c r="B104" s="20" t="s">
        <v>91</v>
      </c>
      <c r="C104" s="67" t="s">
        <v>92</v>
      </c>
      <c r="D104" s="59">
        <f>D105+D106+D107</f>
        <v>920702.33600000001</v>
      </c>
      <c r="E104" s="59">
        <f>E105+E106+E107</f>
        <v>528357.071</v>
      </c>
      <c r="F104" s="59">
        <f>F105+F106+F107</f>
        <v>502586.10399999999</v>
      </c>
      <c r="G104" s="59">
        <f t="shared" ref="G104:G164" si="9">F104/E104*100</f>
        <v>95.122433593776961</v>
      </c>
      <c r="H104" s="59">
        <f t="shared" si="6"/>
        <v>54.587251965004249</v>
      </c>
      <c r="I104" s="60">
        <f t="shared" si="8"/>
        <v>0.12243359377696095</v>
      </c>
    </row>
    <row r="105" s="25" customFormat="1" ht="17.25" customHeight="1">
      <c r="A105" s="73"/>
      <c r="B105" s="74"/>
      <c r="C105" s="57" t="s">
        <v>16</v>
      </c>
      <c r="D105" s="52">
        <v>517878.84600000002</v>
      </c>
      <c r="E105" s="52">
        <v>339762.52600000001</v>
      </c>
      <c r="F105" s="52">
        <v>335378.30200000003</v>
      </c>
      <c r="G105" s="52">
        <f t="shared" si="9"/>
        <v>98.709621083992062</v>
      </c>
      <c r="H105" s="52">
        <f t="shared" si="6"/>
        <v>64.759992533079838</v>
      </c>
      <c r="I105" s="53">
        <f t="shared" si="8"/>
        <v>3.7096210839920616</v>
      </c>
    </row>
    <row r="106" s="131" customFormat="1" ht="18" customHeight="1">
      <c r="A106" s="76"/>
      <c r="B106" s="77"/>
      <c r="C106" s="57" t="s">
        <v>34</v>
      </c>
      <c r="D106" s="52">
        <v>250467.89999999999</v>
      </c>
      <c r="E106" s="52">
        <v>87184.941000000006</v>
      </c>
      <c r="F106" s="52">
        <v>65798.198000000004</v>
      </c>
      <c r="G106" s="52">
        <f t="shared" si="9"/>
        <v>75.469682315894431</v>
      </c>
      <c r="H106" s="52">
        <f t="shared" si="6"/>
        <v>26.270112058271739</v>
      </c>
      <c r="I106" s="53">
        <f t="shared" ref="I106:I107" si="10">G106-95</f>
        <v>-19.530317684105569</v>
      </c>
    </row>
    <row r="107" s="31" customFormat="1" ht="28.5" customHeight="1">
      <c r="A107" s="79"/>
      <c r="B107" s="80"/>
      <c r="C107" s="57" t="s">
        <v>17</v>
      </c>
      <c r="D107" s="52">
        <v>152355.59</v>
      </c>
      <c r="E107" s="52">
        <v>101409.60400000001</v>
      </c>
      <c r="F107" s="52">
        <v>101409.60400000001</v>
      </c>
      <c r="G107" s="52">
        <f t="shared" si="9"/>
        <v>100</v>
      </c>
      <c r="H107" s="52">
        <f t="shared" si="6"/>
        <v>66.561131101261211</v>
      </c>
      <c r="I107" s="53">
        <f t="shared" si="10"/>
        <v>5</v>
      </c>
      <c r="J107" s="5"/>
    </row>
    <row r="108" s="5" customFormat="1" ht="44.25" customHeight="1">
      <c r="A108" s="105" t="s">
        <v>93</v>
      </c>
      <c r="B108" s="67" t="s">
        <v>94</v>
      </c>
      <c r="C108" s="67" t="s">
        <v>95</v>
      </c>
      <c r="D108" s="59">
        <f>D109+D110+D111</f>
        <v>242795.76699999999</v>
      </c>
      <c r="E108" s="59">
        <f>E109+E110+E111</f>
        <v>149515.74200000003</v>
      </c>
      <c r="F108" s="59">
        <f>F109+F110+F111</f>
        <v>144043.899</v>
      </c>
      <c r="G108" s="59">
        <f t="shared" si="9"/>
        <v>96.340289706752074</v>
      </c>
      <c r="H108" s="59">
        <f t="shared" ref="H108:H164" si="11">F108/D108*100</f>
        <v>59.327187116898962</v>
      </c>
      <c r="I108" s="60">
        <f t="shared" si="8"/>
        <v>1.340289706752074</v>
      </c>
    </row>
    <row r="109" s="25" customFormat="1" ht="17.25" customHeight="1">
      <c r="A109" s="73"/>
      <c r="B109" s="74"/>
      <c r="C109" s="57" t="s">
        <v>16</v>
      </c>
      <c r="D109" s="52">
        <v>241145.66699999999</v>
      </c>
      <c r="E109" s="52">
        <v>148575.10500000001</v>
      </c>
      <c r="F109" s="52">
        <v>143103.595</v>
      </c>
      <c r="G109" s="52">
        <f t="shared" si="9"/>
        <v>96.317344012645989</v>
      </c>
      <c r="H109" s="52">
        <f t="shared" si="11"/>
        <v>59.343216397083353</v>
      </c>
      <c r="I109" s="53">
        <f t="shared" si="8"/>
        <v>1.3173440126459894</v>
      </c>
    </row>
    <row r="110" s="25" customFormat="1" ht="17.25" customHeight="1">
      <c r="A110" s="76"/>
      <c r="B110" s="77"/>
      <c r="C110" s="61" t="s">
        <v>34</v>
      </c>
      <c r="D110" s="52">
        <v>202.19999999999999</v>
      </c>
      <c r="E110" s="52">
        <v>202.19999999999999</v>
      </c>
      <c r="F110" s="52">
        <v>202.00800000000001</v>
      </c>
      <c r="G110" s="52">
        <f t="shared" si="9"/>
        <v>99.905044510385764</v>
      </c>
      <c r="H110" s="52">
        <f t="shared" si="11"/>
        <v>99.905044510385764</v>
      </c>
      <c r="I110" s="53">
        <f t="shared" si="8"/>
        <v>4.9050445103857641</v>
      </c>
    </row>
    <row r="111" s="25" customFormat="1" ht="28.5" customHeight="1">
      <c r="A111" s="76"/>
      <c r="B111" s="77"/>
      <c r="C111" s="61" t="s">
        <v>17</v>
      </c>
      <c r="D111" s="52">
        <v>1447.9000000000001</v>
      </c>
      <c r="E111" s="52">
        <v>738.43700000000001</v>
      </c>
      <c r="F111" s="52">
        <v>738.29600000000005</v>
      </c>
      <c r="G111" s="130">
        <f t="shared" si="9"/>
        <v>99.980905615509513</v>
      </c>
      <c r="H111" s="52">
        <f t="shared" si="11"/>
        <v>50.990814282754336</v>
      </c>
      <c r="I111" s="103">
        <f t="shared" si="8"/>
        <v>4.9809056155095135</v>
      </c>
    </row>
    <row r="112" s="62" customFormat="1" ht="21" hidden="1" customHeight="1">
      <c r="A112" s="79"/>
      <c r="B112" s="80"/>
      <c r="C112" s="81" t="s">
        <v>18</v>
      </c>
      <c r="D112" s="82"/>
      <c r="E112" s="82"/>
      <c r="F112" s="83"/>
      <c r="G112" s="52" t="e">
        <f t="shared" si="9"/>
        <v>#DIV/0!</v>
      </c>
      <c r="H112" s="95" t="e">
        <f t="shared" si="11"/>
        <v>#DIV/0!</v>
      </c>
      <c r="I112" s="96" t="e">
        <f t="shared" si="8"/>
        <v>#DIV/0!</v>
      </c>
    </row>
    <row r="113" s="5" customFormat="1" ht="27.75" customHeight="1">
      <c r="A113" s="105" t="s">
        <v>96</v>
      </c>
      <c r="B113" s="67" t="s">
        <v>97</v>
      </c>
      <c r="C113" s="67" t="s">
        <v>98</v>
      </c>
      <c r="D113" s="59">
        <f>D114+D115+D116</f>
        <v>875863.01500000001</v>
      </c>
      <c r="E113" s="59">
        <f>E114+E115+E116</f>
        <v>522016.23100000003</v>
      </c>
      <c r="F113" s="59">
        <f>F114+F115+F116</f>
        <v>517215.65100000001</v>
      </c>
      <c r="G113" s="59">
        <f t="shared" si="9"/>
        <v>99.080377253633714</v>
      </c>
      <c r="H113" s="59">
        <f t="shared" si="11"/>
        <v>59.0521168427234</v>
      </c>
      <c r="I113" s="60">
        <f t="shared" si="8"/>
        <v>4.0803772536337135</v>
      </c>
    </row>
    <row r="114" s="25" customFormat="1" ht="18" customHeight="1">
      <c r="A114" s="73"/>
      <c r="B114" s="74"/>
      <c r="C114" s="57" t="s">
        <v>16</v>
      </c>
      <c r="D114" s="52">
        <v>875810.51500000001</v>
      </c>
      <c r="E114" s="52">
        <v>521963.73100000003</v>
      </c>
      <c r="F114" s="52">
        <v>517163.15100000001</v>
      </c>
      <c r="G114" s="52">
        <f t="shared" si="9"/>
        <v>99.080284756413462</v>
      </c>
      <c r="H114" s="52">
        <f t="shared" si="11"/>
        <v>59.049662243436295</v>
      </c>
      <c r="I114" s="53">
        <f>G114-95</f>
        <v>4.0802847564134623</v>
      </c>
    </row>
    <row r="115" s="31" customFormat="1" ht="16.899999999999999" hidden="1" customHeight="1">
      <c r="A115" s="76"/>
      <c r="B115" s="77"/>
      <c r="C115" s="57" t="s">
        <v>34</v>
      </c>
      <c r="D115" s="52"/>
      <c r="E115" s="52"/>
      <c r="F115" s="52"/>
      <c r="G115" s="52" t="e">
        <f t="shared" si="9"/>
        <v>#DIV/0!</v>
      </c>
      <c r="H115" s="54" t="e">
        <f t="shared" si="11"/>
        <v>#DIV/0!</v>
      </c>
      <c r="I115" s="53" t="e">
        <f t="shared" si="8"/>
        <v>#DIV/0!</v>
      </c>
    </row>
    <row r="116" s="5" customFormat="1" ht="27.75" customHeight="1">
      <c r="A116" s="79"/>
      <c r="B116" s="80"/>
      <c r="C116" s="57" t="s">
        <v>17</v>
      </c>
      <c r="D116" s="52">
        <v>52.5</v>
      </c>
      <c r="E116" s="52">
        <v>52.5</v>
      </c>
      <c r="F116" s="52">
        <v>52.5</v>
      </c>
      <c r="G116" s="52">
        <f t="shared" si="9"/>
        <v>100</v>
      </c>
      <c r="H116" s="52">
        <f t="shared" si="11"/>
        <v>100</v>
      </c>
      <c r="I116" s="53">
        <f t="shared" si="8"/>
        <v>5</v>
      </c>
    </row>
    <row r="117" s="5" customFormat="1" ht="45" customHeight="1">
      <c r="A117" s="105" t="s">
        <v>99</v>
      </c>
      <c r="B117" s="67" t="s">
        <v>100</v>
      </c>
      <c r="C117" s="67" t="s">
        <v>101</v>
      </c>
      <c r="D117" s="59">
        <f>D118+D119+D120</f>
        <v>1305440.1509999998</v>
      </c>
      <c r="E117" s="59">
        <f>E118+E119+E120</f>
        <v>787954.01800000004</v>
      </c>
      <c r="F117" s="59">
        <f>F118+F119+F120</f>
        <v>761413.15700000001</v>
      </c>
      <c r="G117" s="59">
        <f t="shared" si="9"/>
        <v>96.631673880239035</v>
      </c>
      <c r="H117" s="59">
        <f t="shared" si="11"/>
        <v>58.326163510195272</v>
      </c>
      <c r="I117" s="60">
        <f t="shared" si="8"/>
        <v>1.6316738802390347</v>
      </c>
    </row>
    <row r="118" s="25" customFormat="1" ht="18" customHeight="1">
      <c r="A118" s="73"/>
      <c r="B118" s="74"/>
      <c r="C118" s="57" t="s">
        <v>16</v>
      </c>
      <c r="D118" s="78">
        <v>1271095.8729999999</v>
      </c>
      <c r="E118" s="52">
        <v>770264.04000000004</v>
      </c>
      <c r="F118" s="52">
        <v>743723.179</v>
      </c>
      <c r="G118" s="70">
        <f t="shared" si="9"/>
        <v>96.554316491264473</v>
      </c>
      <c r="H118" s="52">
        <f t="shared" si="11"/>
        <v>58.510392079606731</v>
      </c>
      <c r="I118" s="53">
        <f t="shared" si="8"/>
        <v>1.5543164912644727</v>
      </c>
    </row>
    <row r="119" s="132" customFormat="1" ht="17.25" customHeight="1">
      <c r="A119" s="76"/>
      <c r="B119" s="77"/>
      <c r="C119" s="57" t="s">
        <v>34</v>
      </c>
      <c r="D119" s="52">
        <v>351.19999999999999</v>
      </c>
      <c r="E119" s="52">
        <v>351.19999999999999</v>
      </c>
      <c r="F119" s="52">
        <v>351.19999999999999</v>
      </c>
      <c r="G119" s="52">
        <f t="shared" si="9"/>
        <v>100</v>
      </c>
      <c r="H119" s="52">
        <f t="shared" si="11"/>
        <v>100</v>
      </c>
      <c r="I119" s="53">
        <f t="shared" si="8"/>
        <v>5</v>
      </c>
      <c r="J119" s="2"/>
    </row>
    <row r="120" s="5" customFormat="1" ht="27" customHeight="1">
      <c r="A120" s="76"/>
      <c r="B120" s="77"/>
      <c r="C120" s="57" t="s">
        <v>17</v>
      </c>
      <c r="D120" s="52">
        <v>33993.078000000001</v>
      </c>
      <c r="E120" s="52">
        <v>17338.777999999998</v>
      </c>
      <c r="F120" s="52">
        <v>17338.777999999998</v>
      </c>
      <c r="G120" s="52">
        <f t="shared" si="9"/>
        <v>100</v>
      </c>
      <c r="H120" s="52">
        <f t="shared" si="11"/>
        <v>51.006790264770949</v>
      </c>
      <c r="I120" s="53">
        <f t="shared" si="8"/>
        <v>5</v>
      </c>
    </row>
    <row r="121" s="5" customFormat="1" ht="21" hidden="1" customHeight="1">
      <c r="A121" s="79"/>
      <c r="B121" s="80"/>
      <c r="C121" s="111" t="s">
        <v>18</v>
      </c>
      <c r="D121" s="83"/>
      <c r="E121" s="83"/>
      <c r="F121" s="83"/>
      <c r="G121" s="95" t="e">
        <f t="shared" si="9"/>
        <v>#DIV/0!</v>
      </c>
      <c r="H121" s="95" t="e">
        <f t="shared" si="11"/>
        <v>#DIV/0!</v>
      </c>
      <c r="I121" s="96" t="e">
        <f t="shared" si="8"/>
        <v>#DIV/0!</v>
      </c>
      <c r="J121" s="50"/>
    </row>
    <row r="122" s="5" customFormat="1" ht="30" customHeight="1">
      <c r="A122" s="105" t="s">
        <v>102</v>
      </c>
      <c r="B122" s="67" t="s">
        <v>103</v>
      </c>
      <c r="C122" s="67" t="s">
        <v>104</v>
      </c>
      <c r="D122" s="59">
        <f>D123</f>
        <v>60089.599999999999</v>
      </c>
      <c r="E122" s="59">
        <f>E123</f>
        <v>34631.699999999997</v>
      </c>
      <c r="F122" s="59">
        <f>F123</f>
        <v>31200.155999999999</v>
      </c>
      <c r="G122" s="59">
        <f t="shared" si="9"/>
        <v>90.09132095738876</v>
      </c>
      <c r="H122" s="59">
        <f t="shared" si="11"/>
        <v>51.922722068377894</v>
      </c>
      <c r="I122" s="60">
        <f t="shared" si="8"/>
        <v>-4.9086790426112401</v>
      </c>
    </row>
    <row r="123" s="25" customFormat="1" ht="18" customHeight="1">
      <c r="A123" s="73"/>
      <c r="B123" s="74"/>
      <c r="C123" s="57" t="s">
        <v>16</v>
      </c>
      <c r="D123" s="52">
        <v>60089.599999999999</v>
      </c>
      <c r="E123" s="52">
        <v>34631.699999999997</v>
      </c>
      <c r="F123" s="52">
        <v>31200.155999999999</v>
      </c>
      <c r="G123" s="52">
        <f t="shared" si="9"/>
        <v>90.09132095738876</v>
      </c>
      <c r="H123" s="52">
        <f t="shared" si="11"/>
        <v>51.922722068377894</v>
      </c>
      <c r="I123" s="53">
        <f t="shared" si="8"/>
        <v>-4.9086790426112401</v>
      </c>
    </row>
    <row r="124" s="62" customFormat="1" ht="28.899999999999999" hidden="1" customHeight="1">
      <c r="A124" s="79"/>
      <c r="B124" s="80"/>
      <c r="C124" s="57" t="s">
        <v>17</v>
      </c>
      <c r="D124" s="54">
        <v>0</v>
      </c>
      <c r="E124" s="54">
        <v>0</v>
      </c>
      <c r="F124" s="54">
        <v>0</v>
      </c>
      <c r="G124" s="52" t="e">
        <f t="shared" si="9"/>
        <v>#DIV/0!</v>
      </c>
      <c r="H124" s="54" t="e">
        <f t="shared" si="11"/>
        <v>#DIV/0!</v>
      </c>
      <c r="I124" s="133" t="e">
        <f t="shared" si="8"/>
        <v>#DIV/0!</v>
      </c>
    </row>
    <row r="125" s="5" customFormat="1" ht="30" hidden="1" customHeight="1">
      <c r="A125" s="105" t="s">
        <v>105</v>
      </c>
      <c r="B125" s="67" t="s">
        <v>106</v>
      </c>
      <c r="C125" s="67" t="s">
        <v>107</v>
      </c>
      <c r="D125" s="114">
        <f>D126</f>
        <v>0</v>
      </c>
      <c r="E125" s="114">
        <f>E126</f>
        <v>0</v>
      </c>
      <c r="F125" s="114">
        <f>F126</f>
        <v>0</v>
      </c>
      <c r="G125" s="59"/>
      <c r="H125" s="59"/>
      <c r="I125" s="60">
        <f t="shared" si="8"/>
        <v>-95</v>
      </c>
    </row>
    <row r="126" s="25" customFormat="1" ht="18" hidden="1" customHeight="1">
      <c r="A126" s="134"/>
      <c r="B126" s="135"/>
      <c r="C126" s="61" t="s">
        <v>16</v>
      </c>
      <c r="D126" s="54">
        <v>0</v>
      </c>
      <c r="E126" s="54">
        <v>0</v>
      </c>
      <c r="F126" s="54">
        <v>0</v>
      </c>
      <c r="G126" s="52"/>
      <c r="H126" s="52"/>
      <c r="I126" s="53">
        <f t="shared" si="8"/>
        <v>-95</v>
      </c>
    </row>
    <row r="127" s="5" customFormat="1" ht="25.5" customHeight="1">
      <c r="A127" s="105" t="s">
        <v>108</v>
      </c>
      <c r="B127" s="67" t="s">
        <v>109</v>
      </c>
      <c r="C127" s="67" t="s">
        <v>110</v>
      </c>
      <c r="D127" s="59">
        <f>D128+D129</f>
        <v>260223.10000000001</v>
      </c>
      <c r="E127" s="59">
        <f>E128+E129</f>
        <v>140805.37</v>
      </c>
      <c r="F127" s="59">
        <f>F128+F129</f>
        <v>122022.83500000001</v>
      </c>
      <c r="G127" s="59">
        <f t="shared" si="9"/>
        <v>86.660640144619492</v>
      </c>
      <c r="H127" s="59">
        <f t="shared" si="11"/>
        <v>46.891622995806294</v>
      </c>
      <c r="I127" s="60">
        <f t="shared" si="8"/>
        <v>-8.3393598553805077</v>
      </c>
    </row>
    <row r="128" s="25" customFormat="1" ht="18" customHeight="1">
      <c r="A128" s="73"/>
      <c r="B128" s="74"/>
      <c r="C128" s="61" t="s">
        <v>16</v>
      </c>
      <c r="D128" s="52">
        <v>260223.10000000001</v>
      </c>
      <c r="E128" s="52">
        <v>140805.37</v>
      </c>
      <c r="F128" s="52">
        <v>122022.83500000001</v>
      </c>
      <c r="G128" s="52">
        <f t="shared" si="9"/>
        <v>86.660640144619492</v>
      </c>
      <c r="H128" s="52">
        <f t="shared" si="11"/>
        <v>46.891622995806294</v>
      </c>
      <c r="I128" s="53">
        <f t="shared" si="8"/>
        <v>-8.3393598553805077</v>
      </c>
    </row>
    <row r="129" s="62" customFormat="1" ht="27" hidden="1" customHeight="1">
      <c r="A129" s="79"/>
      <c r="B129" s="80"/>
      <c r="C129" s="61" t="s">
        <v>17</v>
      </c>
      <c r="D129" s="54">
        <v>0</v>
      </c>
      <c r="E129" s="54">
        <v>0</v>
      </c>
      <c r="F129" s="54">
        <v>0</v>
      </c>
      <c r="G129" s="52" t="e">
        <f t="shared" si="9"/>
        <v>#DIV/0!</v>
      </c>
      <c r="H129" s="54" t="e">
        <f t="shared" si="11"/>
        <v>#DIV/0!</v>
      </c>
      <c r="I129" s="133" t="e">
        <f t="shared" si="8"/>
        <v>#DIV/0!</v>
      </c>
    </row>
    <row r="130" s="5" customFormat="1" ht="44.25" customHeight="1">
      <c r="A130" s="105" t="s">
        <v>111</v>
      </c>
      <c r="B130" s="67" t="s">
        <v>112</v>
      </c>
      <c r="C130" s="67" t="s">
        <v>113</v>
      </c>
      <c r="D130" s="59">
        <f>D131+D132+D133</f>
        <v>2135377.1700000004</v>
      </c>
      <c r="E130" s="59">
        <f>E131+E132+E133</f>
        <v>1751416.1360000002</v>
      </c>
      <c r="F130" s="59">
        <f>F131+F132+F133</f>
        <v>1626156.0959999999</v>
      </c>
      <c r="G130" s="59">
        <f t="shared" si="9"/>
        <v>92.848070916711009</v>
      </c>
      <c r="H130" s="59">
        <f t="shared" si="11"/>
        <v>76.153108633263116</v>
      </c>
      <c r="I130" s="60">
        <f>G130-95</f>
        <v>-2.1519290832889908</v>
      </c>
    </row>
    <row r="131" s="25" customFormat="1" ht="17.449999999999999" customHeight="1">
      <c r="A131" s="73"/>
      <c r="B131" s="74"/>
      <c r="C131" s="57" t="s">
        <v>16</v>
      </c>
      <c r="D131" s="52">
        <v>1387026.2080000001</v>
      </c>
      <c r="E131" s="52">
        <v>1079773.4240000001</v>
      </c>
      <c r="F131" s="52">
        <v>1052241.8659999999</v>
      </c>
      <c r="G131" s="52">
        <f t="shared" si="9"/>
        <v>97.450246747321302</v>
      </c>
      <c r="H131" s="52">
        <f t="shared" si="11"/>
        <v>75.863156725586535</v>
      </c>
      <c r="I131" s="53">
        <f t="shared" si="8"/>
        <v>2.4502467473213017</v>
      </c>
    </row>
    <row r="132" s="5" customFormat="1" ht="17.449999999999999" customHeight="1">
      <c r="A132" s="76"/>
      <c r="B132" s="77"/>
      <c r="C132" s="57" t="s">
        <v>34</v>
      </c>
      <c r="D132" s="52">
        <v>503101.90700000001</v>
      </c>
      <c r="E132" s="52">
        <v>481881.55699999997</v>
      </c>
      <c r="F132" s="52">
        <v>388261.995</v>
      </c>
      <c r="G132" s="52">
        <f t="shared" si="9"/>
        <v>80.572080288185845</v>
      </c>
      <c r="H132" s="52">
        <f t="shared" si="11"/>
        <v>77.173628165158192</v>
      </c>
      <c r="I132" s="53">
        <f t="shared" si="8"/>
        <v>-14.427919711814155</v>
      </c>
    </row>
    <row r="133" s="5" customFormat="1" ht="27" customHeight="1">
      <c r="A133" s="76"/>
      <c r="B133" s="77"/>
      <c r="C133" s="57" t="s">
        <v>17</v>
      </c>
      <c r="D133" s="52">
        <v>245249.05499999999</v>
      </c>
      <c r="E133" s="52">
        <v>189761.155</v>
      </c>
      <c r="F133" s="52">
        <v>185652.23499999999</v>
      </c>
      <c r="G133" s="52">
        <f t="shared" si="9"/>
        <v>97.834688558888658</v>
      </c>
      <c r="H133" s="52">
        <f t="shared" si="11"/>
        <v>75.699470075430057</v>
      </c>
      <c r="I133" s="53">
        <f t="shared" ref="I133:I156" si="12">G133-95</f>
        <v>2.8346885588886579</v>
      </c>
    </row>
    <row r="134" s="5" customFormat="1" ht="21" customHeight="1">
      <c r="A134" s="79"/>
      <c r="B134" s="80"/>
      <c r="C134" s="111" t="s">
        <v>18</v>
      </c>
      <c r="D134" s="95">
        <v>1763817.9280000001</v>
      </c>
      <c r="E134" s="95">
        <v>1467149.564</v>
      </c>
      <c r="F134" s="95">
        <v>1351767.3700000001</v>
      </c>
      <c r="G134" s="95">
        <f t="shared" si="9"/>
        <v>92.13562155957537</v>
      </c>
      <c r="H134" s="95">
        <f t="shared" si="11"/>
        <v>76.638713584954559</v>
      </c>
      <c r="I134" s="96">
        <f t="shared" si="12"/>
        <v>-2.8643784404246304</v>
      </c>
      <c r="J134" s="50"/>
    </row>
    <row r="135" s="5" customFormat="1" ht="45" customHeight="1">
      <c r="A135" s="19" t="s">
        <v>114</v>
      </c>
      <c r="B135" s="20" t="s">
        <v>115</v>
      </c>
      <c r="C135" s="67" t="s">
        <v>116</v>
      </c>
      <c r="D135" s="59">
        <f>D136+D137</f>
        <v>157931.068</v>
      </c>
      <c r="E135" s="59">
        <f>E136+E137</f>
        <v>103990.30499999999</v>
      </c>
      <c r="F135" s="59">
        <f>F136+F137</f>
        <v>87632.835000000006</v>
      </c>
      <c r="G135" s="59">
        <f t="shared" si="9"/>
        <v>84.270197111163398</v>
      </c>
      <c r="H135" s="136">
        <f t="shared" si="11"/>
        <v>55.48802785275916</v>
      </c>
      <c r="I135" s="137">
        <f t="shared" si="12"/>
        <v>-10.729802888836602</v>
      </c>
    </row>
    <row r="136" s="25" customFormat="1" ht="18" customHeight="1">
      <c r="A136" s="26"/>
      <c r="B136" s="27"/>
      <c r="C136" s="57" t="s">
        <v>16</v>
      </c>
      <c r="D136" s="52">
        <v>154569.65299999999</v>
      </c>
      <c r="E136" s="52">
        <v>103990.30499999999</v>
      </c>
      <c r="F136" s="52">
        <v>87632.835000000006</v>
      </c>
      <c r="G136" s="52">
        <f t="shared" si="9"/>
        <v>84.270197111163398</v>
      </c>
      <c r="H136" s="52">
        <f t="shared" si="11"/>
        <v>56.694721958132362</v>
      </c>
      <c r="I136" s="53">
        <f t="shared" si="12"/>
        <v>-10.729802888836602</v>
      </c>
    </row>
    <row r="137" s="25" customFormat="1" ht="28.5" customHeight="1">
      <c r="A137" s="32"/>
      <c r="B137" s="33"/>
      <c r="C137" s="57" t="s">
        <v>17</v>
      </c>
      <c r="D137" s="52">
        <v>3361.415</v>
      </c>
      <c r="E137" s="52">
        <v>0</v>
      </c>
      <c r="F137" s="52">
        <v>0</v>
      </c>
      <c r="G137" s="52"/>
      <c r="H137" s="52">
        <f t="shared" si="11"/>
        <v>0</v>
      </c>
      <c r="I137" s="53">
        <f t="shared" si="12"/>
        <v>-95</v>
      </c>
    </row>
    <row r="138" s="25" customFormat="1" ht="21" hidden="1" customHeight="1">
      <c r="A138" s="35"/>
      <c r="B138" s="36"/>
      <c r="C138" s="111" t="s">
        <v>18</v>
      </c>
      <c r="D138" s="82"/>
      <c r="E138" s="82"/>
      <c r="F138" s="83"/>
      <c r="G138" s="95"/>
      <c r="H138" s="95"/>
      <c r="I138" s="96"/>
    </row>
    <row r="139" s="31" customFormat="1" ht="18" hidden="1" customHeight="1">
      <c r="A139" s="79" t="s">
        <v>117</v>
      </c>
      <c r="B139" s="138"/>
      <c r="C139" s="135"/>
      <c r="D139" s="139">
        <v>0</v>
      </c>
      <c r="E139" s="139" t="s">
        <v>118</v>
      </c>
      <c r="F139" s="139" t="s">
        <v>118</v>
      </c>
      <c r="G139" s="52" t="e">
        <f t="shared" si="9"/>
        <v>#VALUE!</v>
      </c>
      <c r="H139" s="52"/>
      <c r="I139" s="53"/>
    </row>
    <row r="140" s="31" customFormat="1" ht="27.75" hidden="1" customHeight="1">
      <c r="A140" s="76" t="s">
        <v>119</v>
      </c>
      <c r="B140" s="140"/>
      <c r="C140" s="74"/>
      <c r="D140" s="141">
        <v>0</v>
      </c>
      <c r="E140" s="141">
        <v>0</v>
      </c>
      <c r="F140" s="141">
        <v>0</v>
      </c>
      <c r="G140" s="89" t="e">
        <f t="shared" si="9"/>
        <v>#DIV/0!</v>
      </c>
      <c r="H140" s="89"/>
      <c r="I140" s="142"/>
    </row>
    <row r="141" s="7" customFormat="1" ht="26.25" customHeight="1">
      <c r="A141" s="143" t="s">
        <v>120</v>
      </c>
      <c r="B141" s="144"/>
      <c r="C141" s="144"/>
      <c r="D141" s="145">
        <f>D144+D145+D146</f>
        <v>57233469.353</v>
      </c>
      <c r="E141" s="145">
        <f>E144+E145+E146</f>
        <v>33789500.498999998</v>
      </c>
      <c r="F141" s="145">
        <f>F144+F145+F146</f>
        <v>32347780.026999999</v>
      </c>
      <c r="G141" s="145">
        <f t="shared" si="9"/>
        <v>95.733229403486845</v>
      </c>
      <c r="H141" s="145">
        <f t="shared" si="11"/>
        <v>56.518992108425159</v>
      </c>
      <c r="I141" s="146">
        <f t="shared" si="12"/>
        <v>0.7332294034868454</v>
      </c>
      <c r="J141" s="24"/>
    </row>
    <row r="142" s="7" customFormat="1" ht="36.75" hidden="1" customHeight="1">
      <c r="A142" s="147" t="s">
        <v>121</v>
      </c>
      <c r="B142" s="147"/>
      <c r="C142" s="147"/>
      <c r="D142" s="148">
        <f>D144+D145+D147</f>
        <v>54770972.967</v>
      </c>
      <c r="E142" s="148">
        <f>E144+E145+E147</f>
        <v>33789500.498999998</v>
      </c>
      <c r="F142" s="149">
        <f>F144+F145+F147</f>
        <v>32347780.026999999</v>
      </c>
      <c r="G142" s="149">
        <f t="shared" si="9"/>
        <v>95.733229403486845</v>
      </c>
      <c r="H142" s="149">
        <f t="shared" si="11"/>
        <v>59.060079225705607</v>
      </c>
      <c r="I142" s="150">
        <f t="shared" si="12"/>
        <v>0.7332294034868454</v>
      </c>
      <c r="J142" s="24"/>
    </row>
    <row r="143" s="7" customFormat="1" ht="15.75" customHeight="1">
      <c r="A143" s="151"/>
      <c r="B143" s="151"/>
      <c r="C143" s="67" t="s">
        <v>122</v>
      </c>
      <c r="D143" s="139"/>
      <c r="E143" s="139"/>
      <c r="F143" s="136"/>
      <c r="G143" s="52"/>
      <c r="H143" s="52"/>
      <c r="I143" s="53"/>
    </row>
    <row r="144" s="7" customFormat="1" ht="20.25" customHeight="1">
      <c r="A144" s="151"/>
      <c r="B144" s="151"/>
      <c r="C144" s="67" t="s">
        <v>16</v>
      </c>
      <c r="D144" s="136">
        <f>D7+D11+D23+D30+D35+D39+D44+D48+D52+D56+D60+D64+D68+D72+D76+D81+D86+D98+D93+D102+D105+D109+D114+D118+D123+D126+D128+D131+D136</f>
        <v>32359963.466000002</v>
      </c>
      <c r="E144" s="136">
        <f>E7+E11+E23+E30+E35+E39+E44+E48+E52+E56+E60+E64+E68+E72+E76+E81+E86+E93+E98+E102+E105+E109+E114+E118+E123+E126+E128+E131+E136</f>
        <v>18435025.255999997</v>
      </c>
      <c r="F144" s="136">
        <f>F7+F11+F23+F30+F35+F39+F44+F48+F52+F56+F60+F64+F68+F72+F76+F81+F86+F93+F98+F102+F105+F109+F114+F118+F123+F126+F128+F131+F136</f>
        <v>17362120.908</v>
      </c>
      <c r="G144" s="136">
        <f t="shared" si="9"/>
        <v>94.180076603633609</v>
      </c>
      <c r="H144" s="136">
        <f t="shared" si="11"/>
        <v>53.653091809705067</v>
      </c>
      <c r="I144" s="137">
        <f t="shared" si="12"/>
        <v>-0.81992339636639144</v>
      </c>
    </row>
    <row r="145" s="7" customFormat="1" ht="20.25" customHeight="1">
      <c r="A145" s="151"/>
      <c r="B145" s="151"/>
      <c r="C145" s="67" t="s">
        <v>34</v>
      </c>
      <c r="D145" s="136">
        <f>D27+D31+D40+D45+D49+D53+D57+D61+D65+D69+D73+D77+D87+D94+D106+D110+D132+D99+D119</f>
        <v>14674860.390999997</v>
      </c>
      <c r="E145" s="136">
        <f>E27+E31+E40+E45+E49+E53+E57+E61+E65+E69+E73+E77+E87+E94+E106+E110+E132+E99+E119</f>
        <v>9737205.6659999974</v>
      </c>
      <c r="F145" s="136">
        <f>F27+F31+F40+F45+F49+F53+F57+F61+F65+F69+F73+F77+F87+F94+F106+F110+F132+F99+F119</f>
        <v>9568650.9389999993</v>
      </c>
      <c r="G145" s="136">
        <f t="shared" si="9"/>
        <v>98.268962033034271</v>
      </c>
      <c r="H145" s="136">
        <f t="shared" si="11"/>
        <v>65.204374583818151</v>
      </c>
      <c r="I145" s="137">
        <f t="shared" si="12"/>
        <v>3.2689620330342706</v>
      </c>
    </row>
    <row r="146" s="7" customFormat="1" ht="30" customHeight="1">
      <c r="A146" s="151"/>
      <c r="B146" s="151"/>
      <c r="C146" s="67" t="s">
        <v>17</v>
      </c>
      <c r="D146" s="136">
        <f>D8+D32+D36+D41+D46+D50+D54+D58+D62+D66+D70+D74+D78+D82+D88+D95+D111+D116+D120+D129+D133+D137+D139+D107+D28+D21+D25+D100+D103</f>
        <v>10198645.495999999</v>
      </c>
      <c r="E146" s="136">
        <f>E8+E32+E36+E41+E46+E50+E54+E58+E62+E66+E70+E74+E78+E82+E88+E95+E111+E116+E120+E129+E133+E137+E107+E28+E21+E25+E100+E103</f>
        <v>5617269.5770000005</v>
      </c>
      <c r="F146" s="136">
        <f>F8+F32+F36+F41+F46+F50+F54+F58+F62+F66+F70+F74+F78+F82+F88+F95+F111+F116+F120+F129+F133+F137+F107+F28+F21+F25+F100+F103</f>
        <v>5417008.1800000006</v>
      </c>
      <c r="G146" s="136">
        <f t="shared" si="9"/>
        <v>96.43489787600771</v>
      </c>
      <c r="H146" s="136">
        <f t="shared" si="11"/>
        <v>53.114976710628881</v>
      </c>
      <c r="I146" s="137">
        <f t="shared" si="12"/>
        <v>1.4348978760077102</v>
      </c>
    </row>
    <row r="147" s="152" customFormat="1" ht="56.25" hidden="1" customHeight="1">
      <c r="A147" s="153"/>
      <c r="B147" s="153"/>
      <c r="C147" s="154" t="s">
        <v>123</v>
      </c>
      <c r="D147" s="141">
        <f>D146-2462496.3859999999</f>
        <v>7736149.1099999994</v>
      </c>
      <c r="E147" s="141">
        <f>E146</f>
        <v>5617269.5770000005</v>
      </c>
      <c r="F147" s="155">
        <f>F146</f>
        <v>5417008.1800000006</v>
      </c>
      <c r="G147" s="156">
        <f t="shared" si="9"/>
        <v>96.43489787600771</v>
      </c>
      <c r="H147" s="156">
        <f t="shared" si="11"/>
        <v>70.022023916237586</v>
      </c>
      <c r="I147" s="157">
        <f t="shared" si="12"/>
        <v>1.4348978760077102</v>
      </c>
    </row>
    <row r="148" s="7" customFormat="1" ht="26.25" customHeight="1">
      <c r="A148" s="158" t="s">
        <v>124</v>
      </c>
      <c r="B148" s="159"/>
      <c r="C148" s="160"/>
      <c r="D148" s="161">
        <f>D151+D152+D153</f>
        <v>57265834.468999997</v>
      </c>
      <c r="E148" s="161">
        <f>E151+E152+E153</f>
        <v>33789605.798999995</v>
      </c>
      <c r="F148" s="161">
        <f>F151+F152+F153</f>
        <v>32347885.327</v>
      </c>
      <c r="G148" s="161">
        <f t="shared" si="9"/>
        <v>95.733242700207342</v>
      </c>
      <c r="H148" s="161">
        <f t="shared" si="11"/>
        <v>56.487232966998924</v>
      </c>
      <c r="I148" s="162">
        <f t="shared" si="12"/>
        <v>0.73324270020734161</v>
      </c>
    </row>
    <row r="149" s="7" customFormat="1" ht="36.75" hidden="1" customHeight="1">
      <c r="A149" s="163" t="s">
        <v>125</v>
      </c>
      <c r="B149" s="163"/>
      <c r="C149" s="163"/>
      <c r="D149" s="164">
        <f>D151+D152+D154</f>
        <v>54803338.082999997</v>
      </c>
      <c r="E149" s="164">
        <f>E151+E152+E154</f>
        <v>33789605.798999995</v>
      </c>
      <c r="F149" s="165">
        <f>F151+F152+F154</f>
        <v>32347885.327</v>
      </c>
      <c r="G149" s="165">
        <f t="shared" si="9"/>
        <v>95.733242700207342</v>
      </c>
      <c r="H149" s="165">
        <f t="shared" si="11"/>
        <v>59.025392354766652</v>
      </c>
      <c r="I149" s="166">
        <f t="shared" si="12"/>
        <v>0.73324270020734161</v>
      </c>
    </row>
    <row r="150" s="7" customFormat="1" ht="15.75" customHeight="1">
      <c r="A150" s="167"/>
      <c r="B150" s="167"/>
      <c r="C150" s="168" t="s">
        <v>122</v>
      </c>
      <c r="D150" s="169"/>
      <c r="E150" s="169"/>
      <c r="F150" s="170"/>
      <c r="G150" s="52"/>
      <c r="H150" s="52"/>
      <c r="I150" s="53"/>
    </row>
    <row r="151" s="7" customFormat="1" ht="30.75" customHeight="1">
      <c r="A151" s="167"/>
      <c r="B151" s="167"/>
      <c r="C151" s="171" t="s">
        <v>126</v>
      </c>
      <c r="D151" s="172">
        <f>D144+D18</f>
        <v>32392328.582000002</v>
      </c>
      <c r="E151" s="172">
        <f>E144+E18</f>
        <v>18435130.555999998</v>
      </c>
      <c r="F151" s="172">
        <f>F144+F18</f>
        <v>17362226.208000001</v>
      </c>
      <c r="G151" s="172">
        <f t="shared" si="9"/>
        <v>94.180109846573316</v>
      </c>
      <c r="H151" s="172">
        <f t="shared" si="11"/>
        <v>53.599808868473765</v>
      </c>
      <c r="I151" s="173">
        <f t="shared" si="12"/>
        <v>-0.81989015342668381</v>
      </c>
    </row>
    <row r="152" s="7" customFormat="1" ht="20.25" customHeight="1">
      <c r="A152" s="167"/>
      <c r="B152" s="167"/>
      <c r="C152" s="171" t="s">
        <v>34</v>
      </c>
      <c r="D152" s="172">
        <f t="shared" ref="D152:D153" si="13">D145</f>
        <v>14674860.390999997</v>
      </c>
      <c r="E152" s="172">
        <f t="shared" ref="E152:E153" si="14">E145</f>
        <v>9737205.6659999974</v>
      </c>
      <c r="F152" s="172">
        <f t="shared" ref="D152:F154" si="15">F145</f>
        <v>9568650.9389999993</v>
      </c>
      <c r="G152" s="172">
        <f t="shared" si="9"/>
        <v>98.268962033034271</v>
      </c>
      <c r="H152" s="172">
        <f t="shared" si="11"/>
        <v>65.204374583818151</v>
      </c>
      <c r="I152" s="173">
        <f t="shared" si="12"/>
        <v>3.2689620330342706</v>
      </c>
    </row>
    <row r="153" s="7" customFormat="1" ht="31.5" customHeight="1">
      <c r="A153" s="167"/>
      <c r="B153" s="167"/>
      <c r="C153" s="171" t="s">
        <v>17</v>
      </c>
      <c r="D153" s="172">
        <f t="shared" si="13"/>
        <v>10198645.495999999</v>
      </c>
      <c r="E153" s="172">
        <f t="shared" si="14"/>
        <v>5617269.5770000005</v>
      </c>
      <c r="F153" s="172">
        <f t="shared" si="15"/>
        <v>5417008.1800000006</v>
      </c>
      <c r="G153" s="172">
        <f t="shared" si="9"/>
        <v>96.43489787600771</v>
      </c>
      <c r="H153" s="172">
        <f t="shared" si="11"/>
        <v>53.114976710628881</v>
      </c>
      <c r="I153" s="173">
        <f t="shared" si="12"/>
        <v>1.4348978760077102</v>
      </c>
    </row>
    <row r="154" s="7" customFormat="1" ht="56.25" hidden="1" customHeight="1">
      <c r="A154" s="167"/>
      <c r="B154" s="167"/>
      <c r="C154" s="171" t="s">
        <v>123</v>
      </c>
      <c r="D154" s="174">
        <f t="shared" si="15"/>
        <v>7736149.1099999994</v>
      </c>
      <c r="E154" s="174">
        <f t="shared" si="15"/>
        <v>5617269.5770000005</v>
      </c>
      <c r="F154" s="174">
        <f t="shared" si="15"/>
        <v>5417008.1800000006</v>
      </c>
      <c r="G154" s="172">
        <f t="shared" si="9"/>
        <v>96.43489787600771</v>
      </c>
      <c r="H154" s="172">
        <f t="shared" si="11"/>
        <v>70.022023916237586</v>
      </c>
      <c r="I154" s="175">
        <f t="shared" si="12"/>
        <v>1.4348978760077102</v>
      </c>
    </row>
    <row r="155" s="5" customFormat="1" ht="21.75" customHeight="1">
      <c r="A155" s="176"/>
      <c r="B155" s="176"/>
      <c r="C155" s="177" t="s">
        <v>18</v>
      </c>
      <c r="D155" s="178">
        <f>D9+D33+D42+D79+D83+D90+D112+D121+D134+D138+D37+D96</f>
        <v>6770505.7880000006</v>
      </c>
      <c r="E155" s="178">
        <f>E9+E33+E42+E79+E83+E90+E112+E121+E134+E138+E37+E96</f>
        <v>3572279.9689999996</v>
      </c>
      <c r="F155" s="178">
        <f>F9+F33+F42+F79+F83+F90+F112+F121+F134+F138+F37+F96</f>
        <v>3162833.5130000003</v>
      </c>
      <c r="G155" s="178">
        <f t="shared" si="9"/>
        <v>88.538231618094116</v>
      </c>
      <c r="H155" s="178">
        <f t="shared" si="11"/>
        <v>46.714877913638084</v>
      </c>
      <c r="I155" s="179">
        <f t="shared" si="12"/>
        <v>-6.461768381905884</v>
      </c>
    </row>
    <row r="156" s="5" customFormat="1" ht="45" hidden="1" customHeight="1">
      <c r="A156" s="180"/>
      <c r="B156" s="181"/>
      <c r="C156" s="182" t="s">
        <v>80</v>
      </c>
      <c r="D156" s="183">
        <f>D155-D90+D91</f>
        <v>6388254.2280000011</v>
      </c>
      <c r="E156" s="183">
        <f>E155-E90+E91</f>
        <v>3568446.2649999997</v>
      </c>
      <c r="F156" s="165">
        <f>F155-F90+F91</f>
        <v>3158999.8090000004</v>
      </c>
      <c r="G156" s="165">
        <f t="shared" si="9"/>
        <v>88.525917847890042</v>
      </c>
      <c r="H156" s="165">
        <f t="shared" si="11"/>
        <v>49.450126689604247</v>
      </c>
      <c r="I156" s="166">
        <f t="shared" si="12"/>
        <v>-6.4740821521099576</v>
      </c>
    </row>
    <row r="157" ht="12" customHeight="1">
      <c r="A157" s="184"/>
      <c r="B157" s="185" t="s">
        <v>127</v>
      </c>
      <c r="C157" s="185"/>
      <c r="D157" s="186"/>
      <c r="E157" s="186"/>
      <c r="F157" s="187"/>
      <c r="G157" s="188"/>
      <c r="H157" s="188"/>
    </row>
    <row r="158" s="31" customFormat="1" ht="27.75" hidden="1" customHeight="1">
      <c r="A158" s="189" t="s">
        <v>128</v>
      </c>
      <c r="B158" s="190"/>
      <c r="C158" s="190"/>
      <c r="D158" s="191"/>
      <c r="E158" s="191"/>
      <c r="F158" s="191"/>
      <c r="G158" s="190"/>
      <c r="H158" s="190"/>
      <c r="I158" s="5"/>
    </row>
    <row r="159" s="192" customFormat="1" ht="17.449999999999999" customHeight="1">
      <c r="A159" s="193" t="s">
        <v>129</v>
      </c>
      <c r="B159" s="194"/>
      <c r="C159" s="194"/>
      <c r="D159" s="195"/>
      <c r="E159" s="195"/>
      <c r="F159" s="195"/>
      <c r="G159" s="194"/>
      <c r="H159" s="194"/>
    </row>
    <row r="160" s="7" customFormat="1" hidden="1">
      <c r="A160" s="1"/>
      <c r="B160" s="2"/>
      <c r="C160" s="2"/>
      <c r="D160" s="196"/>
      <c r="E160" s="196"/>
      <c r="F160" s="197"/>
      <c r="G160" s="198"/>
      <c r="H160" s="198"/>
      <c r="I160" s="5"/>
    </row>
    <row r="161" s="7" customFormat="1" hidden="1">
      <c r="A161" s="1"/>
      <c r="B161" s="2"/>
      <c r="C161" s="2"/>
      <c r="D161" s="199"/>
      <c r="E161" s="199"/>
      <c r="F161" s="197"/>
      <c r="G161" s="198"/>
      <c r="H161" s="198"/>
      <c r="I161" s="5"/>
    </row>
    <row r="162" s="7" customFormat="1" hidden="1">
      <c r="A162" s="200"/>
      <c r="B162" s="201"/>
      <c r="C162" s="201"/>
      <c r="D162" s="202"/>
      <c r="E162" s="202"/>
      <c r="F162" s="203"/>
      <c r="G162" s="204"/>
      <c r="H162" s="204"/>
      <c r="I162" s="5"/>
    </row>
    <row r="163" s="7" customFormat="1" ht="32.25" hidden="1" customHeight="1">
      <c r="A163" s="205" t="s">
        <v>4</v>
      </c>
      <c r="B163" s="205" t="s">
        <v>5</v>
      </c>
      <c r="C163" s="205" t="s">
        <v>6</v>
      </c>
      <c r="D163" s="206"/>
      <c r="E163" s="206"/>
      <c r="F163" s="203"/>
      <c r="G163" s="204"/>
      <c r="H163" s="204"/>
      <c r="I163" s="5"/>
    </row>
    <row r="164" s="7" customFormat="1" hidden="1">
      <c r="A164" s="207" t="s">
        <v>124</v>
      </c>
      <c r="B164" s="208"/>
      <c r="C164" s="209"/>
      <c r="D164" s="210">
        <f>D166+D167+D168</f>
        <v>24525968.417999998</v>
      </c>
      <c r="E164" s="210">
        <f>E166+E167+E168</f>
        <v>21619356.083999999</v>
      </c>
      <c r="F164" s="211">
        <f>F166+F167+F168</f>
        <v>20841969.650000002</v>
      </c>
      <c r="G164" s="212">
        <f t="shared" si="9"/>
        <v>96.40421097196635</v>
      </c>
      <c r="H164" s="212">
        <f t="shared" si="11"/>
        <v>84.979191421871647</v>
      </c>
      <c r="I164" s="5"/>
    </row>
    <row r="165" s="7" customFormat="1" hidden="1">
      <c r="A165" s="213"/>
      <c r="B165" s="213"/>
      <c r="C165" s="214" t="s">
        <v>122</v>
      </c>
      <c r="D165" s="215"/>
      <c r="E165" s="215"/>
      <c r="F165" s="216"/>
      <c r="G165" s="217"/>
      <c r="H165" s="217"/>
      <c r="I165" s="5"/>
    </row>
    <row r="166" s="7" customFormat="1" hidden="1">
      <c r="A166" s="213"/>
      <c r="B166" s="213"/>
      <c r="C166" s="218" t="s">
        <v>126</v>
      </c>
      <c r="D166" s="219">
        <v>14805057.912999997</v>
      </c>
      <c r="E166" s="219">
        <v>13268979.204</v>
      </c>
      <c r="F166" s="220">
        <v>12716245.471000001</v>
      </c>
      <c r="G166" s="212">
        <v>95.834391444118211</v>
      </c>
      <c r="H166" s="212">
        <v>85.891224105473739</v>
      </c>
      <c r="I166" s="5"/>
    </row>
    <row r="167" s="7" customFormat="1" hidden="1">
      <c r="A167" s="213"/>
      <c r="B167" s="213"/>
      <c r="C167" s="218" t="s">
        <v>34</v>
      </c>
      <c r="D167" s="219">
        <v>7926615.3039999986</v>
      </c>
      <c r="E167" s="219">
        <v>7092166.3299999991</v>
      </c>
      <c r="F167" s="220">
        <v>6886598.409</v>
      </c>
      <c r="G167" s="212">
        <v>97.10147913296332</v>
      </c>
      <c r="H167" s="212">
        <v>86.879432707234116</v>
      </c>
      <c r="I167" s="5"/>
    </row>
    <row r="168" s="7" customFormat="1" hidden="1">
      <c r="A168" s="213"/>
      <c r="B168" s="213"/>
      <c r="C168" s="218" t="s">
        <v>17</v>
      </c>
      <c r="D168" s="219">
        <v>1794295.2010000001</v>
      </c>
      <c r="E168" s="219">
        <v>1258210.55</v>
      </c>
      <c r="F168" s="220">
        <v>1239125.77</v>
      </c>
      <c r="G168" s="212">
        <v>98.4831807363243</v>
      </c>
      <c r="H168" s="212">
        <v>69.059192116737975</v>
      </c>
      <c r="I168" s="5"/>
    </row>
    <row r="169" s="7" customFormat="1" hidden="1">
      <c r="A169" s="1"/>
      <c r="B169" s="2"/>
      <c r="C169" s="2"/>
      <c r="D169" s="196"/>
      <c r="E169" s="196"/>
      <c r="F169" s="197"/>
      <c r="G169" s="198"/>
      <c r="H169" s="198"/>
      <c r="I169" s="5"/>
    </row>
    <row r="170" s="7" customFormat="1">
      <c r="A170" s="1"/>
      <c r="B170" s="2"/>
      <c r="C170" s="2"/>
      <c r="D170" s="199"/>
      <c r="E170" s="199"/>
      <c r="F170" s="197"/>
      <c r="G170" s="198"/>
      <c r="H170" s="198"/>
      <c r="I170" s="5"/>
    </row>
    <row r="171" s="7" customFormat="1">
      <c r="A171" s="1"/>
      <c r="B171" s="2"/>
      <c r="C171" s="2"/>
      <c r="D171" s="196"/>
      <c r="E171" s="196"/>
      <c r="F171" s="197"/>
      <c r="G171" s="198"/>
      <c r="H171" s="198"/>
      <c r="I171" s="5"/>
    </row>
    <row r="172" s="7" customFormat="1">
      <c r="A172" s="1"/>
      <c r="B172" s="2"/>
      <c r="C172" s="2"/>
      <c r="D172" s="196"/>
      <c r="E172" s="196"/>
      <c r="F172" s="197"/>
      <c r="G172" s="198"/>
      <c r="H172" s="198"/>
      <c r="I172" s="5"/>
    </row>
    <row r="173" s="7" customFormat="1">
      <c r="A173" s="1"/>
      <c r="B173" s="2"/>
      <c r="C173" s="2"/>
      <c r="D173" s="196"/>
      <c r="E173" s="196"/>
      <c r="F173" s="221"/>
      <c r="G173" s="198"/>
      <c r="H173" s="198"/>
      <c r="I173" s="5"/>
    </row>
    <row r="174" s="7" customFormat="1">
      <c r="A174" s="1"/>
      <c r="B174" s="2"/>
      <c r="C174" s="2"/>
      <c r="D174" s="196"/>
      <c r="E174" s="196"/>
      <c r="F174" s="197"/>
      <c r="G174" s="198"/>
      <c r="H174" s="198"/>
      <c r="I174" s="5"/>
    </row>
    <row r="175" s="7" customFormat="1">
      <c r="A175" s="1"/>
      <c r="B175" s="2"/>
      <c r="C175" s="2"/>
      <c r="D175" s="196"/>
      <c r="E175" s="196"/>
      <c r="F175" s="197"/>
      <c r="G175" s="198"/>
      <c r="H175" s="198"/>
      <c r="I175" s="5"/>
    </row>
    <row r="176" s="7" customFormat="1">
      <c r="A176" s="1"/>
      <c r="B176" s="2"/>
      <c r="C176" s="2"/>
      <c r="D176" s="196"/>
      <c r="E176" s="196"/>
      <c r="F176" s="197"/>
      <c r="G176" s="198"/>
      <c r="H176" s="198"/>
      <c r="I176" s="5"/>
    </row>
    <row r="177" s="7" customFormat="1">
      <c r="A177" s="1"/>
      <c r="B177" s="2"/>
      <c r="C177" s="2"/>
      <c r="D177" s="196"/>
      <c r="E177" s="222"/>
      <c r="F177" s="197"/>
      <c r="G177" s="198"/>
      <c r="H177" s="198"/>
      <c r="I177" s="5"/>
    </row>
    <row r="178" s="7" customFormat="1">
      <c r="A178" s="1"/>
      <c r="B178" s="2"/>
      <c r="C178" s="2"/>
      <c r="D178" s="196"/>
      <c r="E178" s="196"/>
      <c r="F178" s="197"/>
      <c r="G178" s="198"/>
      <c r="H178" s="198"/>
      <c r="I178" s="5"/>
    </row>
    <row r="179" s="7" customFormat="1">
      <c r="A179" s="1"/>
      <c r="B179" s="2"/>
      <c r="C179" s="2"/>
      <c r="D179" s="196"/>
      <c r="E179" s="196"/>
      <c r="F179" s="197"/>
      <c r="G179" s="198"/>
      <c r="H179" s="198"/>
      <c r="I179" s="5"/>
    </row>
    <row r="180" s="7" customFormat="1">
      <c r="A180" s="1"/>
      <c r="B180" s="2"/>
      <c r="C180" s="2"/>
      <c r="D180" s="196"/>
      <c r="E180" s="196"/>
      <c r="F180" s="197"/>
      <c r="G180" s="198"/>
      <c r="H180" s="198"/>
      <c r="I180" s="5"/>
    </row>
    <row r="181" s="7" customFormat="1">
      <c r="A181" s="1"/>
      <c r="B181" s="2"/>
      <c r="C181" s="2"/>
      <c r="D181" s="196"/>
      <c r="E181" s="196"/>
      <c r="F181" s="197"/>
      <c r="G181" s="198"/>
      <c r="H181" s="198"/>
      <c r="I181" s="5"/>
    </row>
    <row r="182" s="7" customFormat="1">
      <c r="A182" s="1"/>
      <c r="B182" s="2"/>
      <c r="C182" s="2"/>
      <c r="D182" s="196"/>
      <c r="E182" s="196"/>
      <c r="F182" s="197"/>
      <c r="G182" s="198"/>
      <c r="H182" s="198"/>
      <c r="I182" s="5"/>
    </row>
    <row r="183" s="7" customFormat="1">
      <c r="A183" s="1"/>
      <c r="B183" s="2"/>
      <c r="C183" s="2"/>
      <c r="D183" s="196"/>
      <c r="E183" s="196"/>
      <c r="F183" s="197"/>
      <c r="G183" s="198"/>
      <c r="H183" s="198"/>
      <c r="I183" s="5"/>
    </row>
    <row r="184" s="7" customFormat="1">
      <c r="A184" s="1"/>
      <c r="B184" s="2"/>
      <c r="C184" s="2"/>
      <c r="D184" s="196"/>
      <c r="E184" s="196"/>
      <c r="F184" s="197"/>
      <c r="G184" s="198"/>
      <c r="H184" s="198"/>
      <c r="I184" s="5"/>
    </row>
    <row r="185" s="7" customFormat="1">
      <c r="A185" s="1"/>
      <c r="B185" s="2"/>
      <c r="C185" s="2"/>
      <c r="D185" s="196"/>
      <c r="E185" s="196"/>
      <c r="F185" s="197"/>
      <c r="G185" s="198"/>
      <c r="H185" s="198"/>
      <c r="I185" s="5"/>
    </row>
    <row r="186" s="7" customFormat="1">
      <c r="A186" s="1"/>
      <c r="B186" s="2"/>
      <c r="C186" s="2"/>
      <c r="D186" s="196"/>
      <c r="E186" s="196"/>
      <c r="F186" s="197"/>
      <c r="G186" s="198"/>
      <c r="H186" s="198"/>
      <c r="I186" s="5"/>
    </row>
    <row r="187" s="7" customFormat="1">
      <c r="A187" s="1"/>
      <c r="B187" s="2"/>
      <c r="C187" s="2"/>
      <c r="D187" s="196"/>
      <c r="E187" s="196"/>
      <c r="F187" s="197"/>
      <c r="G187" s="198"/>
      <c r="H187" s="198"/>
      <c r="I187" s="5"/>
    </row>
    <row r="188" s="7" customFormat="1">
      <c r="A188" s="1"/>
      <c r="B188" s="2"/>
      <c r="C188" s="2"/>
      <c r="D188" s="196"/>
      <c r="E188" s="196"/>
      <c r="F188" s="197"/>
      <c r="G188" s="198"/>
      <c r="H188" s="198"/>
      <c r="I188" s="5"/>
    </row>
    <row r="189" s="7" customFormat="1">
      <c r="A189" s="1"/>
      <c r="B189" s="2"/>
      <c r="C189" s="2"/>
      <c r="D189" s="196"/>
      <c r="E189" s="196"/>
      <c r="F189" s="197"/>
      <c r="G189" s="198"/>
      <c r="H189" s="198"/>
      <c r="I189" s="5"/>
    </row>
    <row r="190" s="7" customFormat="1">
      <c r="A190" s="1"/>
      <c r="B190" s="2"/>
      <c r="C190" s="2"/>
      <c r="D190" s="196"/>
      <c r="E190" s="196"/>
      <c r="F190" s="197"/>
      <c r="G190" s="198"/>
      <c r="H190" s="198"/>
      <c r="I190" s="5"/>
    </row>
    <row r="191" s="7" customFormat="1">
      <c r="A191" s="1"/>
      <c r="B191" s="2"/>
      <c r="C191" s="2"/>
      <c r="D191" s="196"/>
      <c r="E191" s="196"/>
      <c r="F191" s="197"/>
      <c r="G191" s="198"/>
      <c r="H191" s="198"/>
      <c r="I191" s="5"/>
    </row>
    <row r="192" s="7" customFormat="1">
      <c r="A192" s="1"/>
      <c r="B192" s="2"/>
      <c r="C192" s="2"/>
      <c r="D192" s="196"/>
      <c r="E192" s="196"/>
      <c r="F192" s="197"/>
      <c r="G192" s="198"/>
      <c r="H192" s="198"/>
      <c r="I192" s="5"/>
    </row>
    <row r="193" s="7" customFormat="1">
      <c r="A193" s="1"/>
      <c r="B193" s="2"/>
      <c r="C193" s="2"/>
      <c r="D193" s="196"/>
      <c r="E193" s="196"/>
      <c r="F193" s="197"/>
      <c r="G193" s="198"/>
      <c r="H193" s="198"/>
      <c r="I193" s="5"/>
    </row>
    <row r="194" s="7" customFormat="1">
      <c r="A194" s="1"/>
      <c r="B194" s="2"/>
      <c r="C194" s="2"/>
      <c r="D194" s="196"/>
      <c r="E194" s="196"/>
      <c r="F194" s="197"/>
      <c r="G194" s="198"/>
      <c r="H194" s="198"/>
      <c r="I194" s="5"/>
    </row>
    <row r="195" s="7" customFormat="1">
      <c r="A195" s="1"/>
      <c r="B195" s="2"/>
      <c r="C195" s="2"/>
      <c r="D195" s="196"/>
      <c r="E195" s="196"/>
      <c r="F195" s="197"/>
      <c r="G195" s="198"/>
      <c r="H195" s="198"/>
      <c r="I195" s="5"/>
    </row>
    <row r="196" s="7" customFormat="1">
      <c r="A196" s="1"/>
      <c r="B196" s="2"/>
      <c r="C196" s="2"/>
      <c r="D196" s="196"/>
      <c r="E196" s="196"/>
      <c r="F196" s="197"/>
      <c r="G196" s="198"/>
      <c r="H196" s="198"/>
      <c r="I196" s="5"/>
    </row>
    <row r="197" s="7" customFormat="1">
      <c r="A197" s="1"/>
      <c r="B197" s="2"/>
      <c r="C197" s="2"/>
      <c r="D197" s="196"/>
      <c r="E197" s="196"/>
      <c r="F197" s="197"/>
      <c r="G197" s="198"/>
      <c r="H197" s="198"/>
      <c r="I197" s="5"/>
    </row>
    <row r="198" s="7" customFormat="1">
      <c r="A198" s="1"/>
      <c r="B198" s="2"/>
      <c r="C198" s="2"/>
      <c r="D198" s="196"/>
      <c r="E198" s="196"/>
      <c r="F198" s="197"/>
      <c r="G198" s="198"/>
      <c r="H198" s="198"/>
      <c r="I198" s="5"/>
    </row>
    <row r="199" s="7" customFormat="1">
      <c r="A199" s="1"/>
      <c r="B199" s="2"/>
      <c r="C199" s="2"/>
      <c r="D199" s="196"/>
      <c r="E199" s="196"/>
      <c r="F199" s="197"/>
      <c r="G199" s="198"/>
      <c r="H199" s="198"/>
      <c r="I199" s="5"/>
    </row>
    <row r="200" s="7" customFormat="1">
      <c r="A200" s="1"/>
      <c r="B200" s="2"/>
      <c r="C200" s="2"/>
      <c r="D200" s="196"/>
      <c r="E200" s="196"/>
      <c r="F200" s="197"/>
      <c r="G200" s="198"/>
      <c r="H200" s="198"/>
      <c r="I200" s="5"/>
    </row>
    <row r="201" s="7" customFormat="1">
      <c r="A201" s="1"/>
      <c r="B201" s="2"/>
      <c r="C201" s="2"/>
      <c r="D201" s="196"/>
      <c r="E201" s="196"/>
      <c r="F201" s="197"/>
      <c r="G201" s="198"/>
      <c r="H201" s="198"/>
      <c r="I201" s="5"/>
    </row>
    <row r="202" s="7" customFormat="1">
      <c r="A202" s="1"/>
      <c r="B202" s="2"/>
      <c r="C202" s="2"/>
      <c r="D202" s="196"/>
      <c r="E202" s="196"/>
      <c r="F202" s="197"/>
      <c r="G202" s="198"/>
      <c r="H202" s="198"/>
      <c r="I202" s="5"/>
    </row>
    <row r="203" s="7" customFormat="1">
      <c r="A203" s="1"/>
      <c r="B203" s="2"/>
      <c r="C203" s="2"/>
      <c r="D203" s="196"/>
      <c r="E203" s="196"/>
      <c r="F203" s="197"/>
      <c r="G203" s="198"/>
      <c r="H203" s="198"/>
      <c r="I203" s="5"/>
    </row>
    <row r="204" s="7" customFormat="1">
      <c r="A204" s="1"/>
      <c r="B204" s="2"/>
      <c r="C204" s="2"/>
      <c r="D204" s="196"/>
      <c r="E204" s="196"/>
      <c r="F204" s="197"/>
      <c r="G204" s="198"/>
      <c r="H204" s="198"/>
      <c r="I204" s="5"/>
    </row>
    <row r="205" s="7" customFormat="1">
      <c r="A205" s="1"/>
      <c r="B205" s="2"/>
      <c r="C205" s="2"/>
      <c r="D205" s="196"/>
      <c r="E205" s="196"/>
      <c r="F205" s="197"/>
      <c r="G205" s="198"/>
      <c r="H205" s="198"/>
      <c r="I205" s="5"/>
    </row>
    <row r="206" s="7" customFormat="1">
      <c r="A206" s="1"/>
      <c r="B206" s="2"/>
      <c r="C206" s="2"/>
      <c r="D206" s="196"/>
      <c r="E206" s="196"/>
      <c r="F206" s="197"/>
      <c r="G206" s="198"/>
      <c r="H206" s="198"/>
      <c r="I206" s="5"/>
    </row>
    <row r="207" s="7" customFormat="1">
      <c r="A207" s="1"/>
      <c r="B207" s="2"/>
      <c r="C207" s="2"/>
      <c r="D207" s="196"/>
      <c r="E207" s="196"/>
      <c r="F207" s="197"/>
      <c r="G207" s="198"/>
      <c r="H207" s="198"/>
      <c r="I207" s="5"/>
    </row>
    <row r="208" s="7" customFormat="1">
      <c r="A208" s="1"/>
      <c r="B208" s="2"/>
      <c r="C208" s="2"/>
      <c r="D208" s="196"/>
      <c r="E208" s="196"/>
      <c r="F208" s="197"/>
      <c r="G208" s="198"/>
      <c r="H208" s="198"/>
      <c r="I208" s="5"/>
    </row>
    <row r="209" s="7" customFormat="1">
      <c r="A209" s="1"/>
      <c r="B209" s="2"/>
      <c r="C209" s="2"/>
      <c r="D209" s="196"/>
      <c r="E209" s="196"/>
      <c r="F209" s="197"/>
      <c r="G209" s="198"/>
      <c r="H209" s="198"/>
      <c r="I209" s="5"/>
    </row>
    <row r="210" s="7" customFormat="1">
      <c r="A210" s="1"/>
      <c r="B210" s="2"/>
      <c r="C210" s="2"/>
      <c r="D210" s="196"/>
      <c r="E210" s="196"/>
      <c r="F210" s="197"/>
      <c r="G210" s="198"/>
      <c r="H210" s="198"/>
      <c r="I210" s="5"/>
    </row>
    <row r="211" s="7" customFormat="1">
      <c r="A211" s="1"/>
      <c r="B211" s="2"/>
      <c r="C211" s="2"/>
      <c r="D211" s="196"/>
      <c r="E211" s="196"/>
      <c r="F211" s="197"/>
      <c r="G211" s="198"/>
      <c r="H211" s="198"/>
      <c r="I211" s="5"/>
    </row>
    <row r="212" s="7" customFormat="1">
      <c r="A212" s="1"/>
      <c r="B212" s="2"/>
      <c r="C212" s="2"/>
      <c r="D212" s="196"/>
      <c r="E212" s="196"/>
      <c r="F212" s="197"/>
      <c r="G212" s="198"/>
      <c r="H212" s="198"/>
      <c r="I212" s="5"/>
    </row>
    <row r="213" s="7" customFormat="1">
      <c r="A213" s="1"/>
      <c r="B213" s="2"/>
      <c r="C213" s="2"/>
      <c r="D213" s="196"/>
      <c r="E213" s="196"/>
      <c r="F213" s="197"/>
      <c r="G213" s="198"/>
      <c r="H213" s="198"/>
      <c r="I213" s="5"/>
    </row>
    <row r="214" s="7" customFormat="1">
      <c r="A214" s="1"/>
      <c r="B214" s="2"/>
      <c r="C214" s="2"/>
      <c r="D214" s="196"/>
      <c r="E214" s="196"/>
      <c r="F214" s="197"/>
      <c r="G214" s="198"/>
      <c r="H214" s="198"/>
      <c r="I214" s="5"/>
    </row>
    <row r="215" s="7" customFormat="1">
      <c r="A215" s="1"/>
      <c r="B215" s="2"/>
      <c r="C215" s="2"/>
      <c r="D215" s="196"/>
      <c r="E215" s="196"/>
      <c r="F215" s="197"/>
      <c r="G215" s="198"/>
      <c r="H215" s="198"/>
      <c r="I215" s="5"/>
    </row>
    <row r="216" ht="12.75">
      <c r="D216" s="196"/>
      <c r="E216" s="196"/>
      <c r="F216" s="197"/>
      <c r="G216" s="198"/>
      <c r="H216" s="198"/>
    </row>
    <row r="217" ht="12.75">
      <c r="A217" s="223"/>
      <c r="B217" s="223"/>
      <c r="C217" s="223"/>
      <c r="D217" s="196"/>
      <c r="E217" s="196"/>
      <c r="F217" s="197"/>
      <c r="G217" s="198"/>
      <c r="H217" s="198"/>
    </row>
    <row r="218" ht="12.75">
      <c r="A218" s="223"/>
      <c r="B218" s="223"/>
      <c r="C218" s="223"/>
      <c r="D218" s="196"/>
      <c r="E218" s="196"/>
      <c r="F218" s="197"/>
      <c r="G218" s="198"/>
      <c r="H218" s="198"/>
    </row>
    <row r="219" ht="12.75">
      <c r="A219" s="223"/>
      <c r="B219" s="223"/>
      <c r="C219" s="223"/>
      <c r="D219" s="196"/>
      <c r="E219" s="196"/>
      <c r="F219" s="197"/>
      <c r="G219" s="198"/>
      <c r="H219" s="198"/>
    </row>
    <row r="220" ht="12.75">
      <c r="A220" s="223"/>
      <c r="B220" s="223"/>
      <c r="C220" s="223"/>
      <c r="D220" s="196"/>
      <c r="E220" s="196"/>
      <c r="F220" s="197"/>
      <c r="G220" s="198"/>
      <c r="H220" s="198"/>
    </row>
    <row r="221" ht="12.75">
      <c r="A221" s="223"/>
      <c r="B221" s="223"/>
      <c r="C221" s="223"/>
      <c r="D221" s="196"/>
      <c r="E221" s="196"/>
      <c r="F221" s="197"/>
      <c r="G221" s="198"/>
      <c r="H221" s="198"/>
    </row>
    <row r="222" ht="12.75">
      <c r="A222" s="223"/>
      <c r="B222" s="223"/>
      <c r="C222" s="223"/>
      <c r="D222" s="196"/>
      <c r="E222" s="196"/>
      <c r="F222" s="197"/>
      <c r="G222" s="198"/>
      <c r="H222" s="198"/>
    </row>
  </sheetData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19685039370078738" top="0.27559055118110237" bottom="0.27559055118110237" header="0.19684999999999997" footer="0.19684999999999997"/>
  <pageSetup paperSize="9" scale="68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17</cp:revision>
  <dcterms:created xsi:type="dcterms:W3CDTF">2002-03-11T10:22:00Z</dcterms:created>
  <dcterms:modified xsi:type="dcterms:W3CDTF">2024-09-11T11:12:23Z</dcterms:modified>
  <cp:version>983040</cp:version>
</cp:coreProperties>
</file>