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источникам'!$A$1:$I$156</definedName>
  </definedNames>
  <calcPr fullCalcOnLoad="1"/>
</workbook>
</file>

<file path=xl/sharedStrings.xml><?xml version="1.0" encoding="utf-8"?>
<sst xmlns="http://schemas.openxmlformats.org/spreadsheetml/2006/main" count="232" uniqueCount="131">
  <si>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</si>
  <si>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</si>
  <si>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</si>
  <si>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</si>
  <si>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</si>
  <si>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</si>
  <si>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</si>
  <si>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</si>
  <si>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</si>
  <si>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</si>
  <si>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</si>
  <si>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</si>
  <si>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</si>
  <si>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</si>
  <si>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</si>
  <si>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</si>
  <si>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</si>
  <si>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</si>
  <si>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</si>
  <si>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</si>
  <si>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</si>
  <si>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</si>
  <si>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</si>
  <si>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</si>
  <si>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</si>
  <si>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</si>
  <si>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</si>
  <si>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</si>
  <si>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</si>
  <si>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</si>
  <si>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</si>
  <si>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</si>
  <si>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</si>
  <si>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</si>
  <si>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</si>
  <si>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</si>
  <si>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</si>
  <si>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</si>
  <si>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</si>
  <si>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</si>
  <si>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</si>
  <si>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</si>
  <si>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</si>
  <si>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</si>
  <si>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</si>
  <si>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</si>
  <si>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</si>
  <si>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</si>
  <si>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</si>
  <si>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</si>
  <si>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</si>
  <si>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</si>
  <si>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</si>
  <si>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</si>
  <si>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</si>
  <si>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</si>
  <si>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</si>
  <si>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</si>
  <si>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</si>
  <si>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</si>
  <si>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</si>
  <si>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</si>
  <si>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</si>
  <si>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</si>
  <si>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</si>
  <si>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</si>
  <si>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</si>
  <si>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</si>
  <si>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</si>
  <si>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</si>
  <si>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</si>
  <si>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</si>
  <si>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</si>
  <si>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</si>
  <si>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</si>
  <si>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</si>
  <si>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</si>
  <si>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</si>
  <si>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</si>
  <si>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</si>
  <si>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</si>
  <si>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</si>
  <si>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</si>
  <si>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</si>
  <si>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</si>
  <si>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</si>
  <si>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</si>
  <si>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</si>
  <si>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</si>
  <si>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</si>
  <si>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</si>
  <si>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</si>
  <si>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</si>
  <si>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</si>
  <si>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</si>
  <si>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</si>
  <si>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</si>
  <si>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</si>
  <si>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</si>
  <si>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</si>
  <si>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</si>
  <si>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</si>
  <si>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</si>
  <si>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</si>
  <si>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</si>
  <si>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</si>
  <si>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</si>
  <si>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</si>
  <si>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</si>
  <si>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</si>
  <si>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</si>
  <si>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</si>
  <si>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</si>
  <si>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</si>
  <si>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</si>
  <si>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</si>
  <si>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</si>
  <si>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</si>
  <si>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</si>
  <si>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</si>
  <si>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</si>
  <si>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</si>
  <si>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</si>
  <si>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</si>
  <si>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</si>
  <si>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</si>
  <si>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Оперативный анализ исполнения бюджета города Перми по расходам на 1 декабря 2022 года</t>
  </si>
  <si>
    <t>Кассовый план  января-ноября 2022 года</t>
  </si>
  <si>
    <t>Кассовый расход на 01.12.2022</t>
  </si>
  <si>
    <t>% выпол-нения кассового плана  января-ноября 2022 года</t>
  </si>
  <si>
    <t xml:space="preserve"> *   расчётный уровень установлен исходя из 95,0 % исполнения кассового плана по расходам за январь-ноябрь 2022 года.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</si>
</sst>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5" fillId="33" borderId="1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5" fillId="35" borderId="10" xfId="0" applyNumberFormat="1" applyFont="1" applyFill="1" applyBorder="1" applyAlignment="1" applyProtection="1">
      <alignment horizontal="center" vertical="center" wrapText="1"/>
      <protection/>
    </xf>
    <xf numFmtId="179" fontId="65" fillId="35" borderId="10" xfId="0" applyNumberFormat="1" applyFont="1" applyFill="1" applyBorder="1" applyAlignment="1">
      <alignment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68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69" fillId="0" borderId="15" xfId="0" applyNumberFormat="1" applyFont="1" applyFill="1" applyBorder="1" applyAlignment="1">
      <alignment horizontal="left" vertical="center" wrapText="1"/>
    </xf>
    <xf numFmtId="179" fontId="69" fillId="0" borderId="15" xfId="0" applyNumberFormat="1" applyFont="1" applyFill="1" applyBorder="1" applyAlignment="1" applyProtection="1">
      <alignment horizontal="center" vertical="center" wrapText="1"/>
      <protection/>
    </xf>
    <xf numFmtId="179" fontId="69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4.140625" style="5" customWidth="1"/>
    <col min="6" max="6" width="14.1406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5" t="s">
        <v>126</v>
      </c>
      <c r="B3" s="165"/>
      <c r="C3" s="165"/>
      <c r="D3" s="165"/>
      <c r="E3" s="165"/>
      <c r="F3" s="165"/>
      <c r="G3" s="165"/>
      <c r="H3" s="165"/>
      <c r="I3" s="165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127</v>
      </c>
      <c r="F5" s="70" t="s">
        <v>128</v>
      </c>
      <c r="G5" s="70" t="s">
        <v>129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260776.8</v>
      </c>
      <c r="E6" s="76">
        <f>E7+E8</f>
        <v>158435.985</v>
      </c>
      <c r="F6" s="76">
        <f>F7+F8</f>
        <v>151591.699</v>
      </c>
      <c r="G6" s="76">
        <f>F6/E6*100</f>
        <v>95.68009376152773</v>
      </c>
      <c r="H6" s="76">
        <f>F6/D6*100</f>
        <v>58.130822603851264</v>
      </c>
      <c r="I6" s="101">
        <f>G6-95</f>
        <v>0.6800937615277292</v>
      </c>
      <c r="J6" s="63"/>
      <c r="K6" s="63"/>
    </row>
    <row r="7" spans="1:9" s="7" customFormat="1" ht="18" customHeight="1">
      <c r="A7" s="144"/>
      <c r="B7" s="145"/>
      <c r="C7" s="54" t="s">
        <v>35</v>
      </c>
      <c r="D7" s="94">
        <v>260233.954</v>
      </c>
      <c r="E7" s="94">
        <v>157893.139</v>
      </c>
      <c r="F7" s="94">
        <v>151048.853</v>
      </c>
      <c r="G7" s="94">
        <f>F7/E7*100</f>
        <v>95.66524166702392</v>
      </c>
      <c r="H7" s="94">
        <f>F7/D7*100</f>
        <v>58.043483826095965</v>
      </c>
      <c r="I7" s="77">
        <f>G7-95</f>
        <v>0.6652416670239205</v>
      </c>
    </row>
    <row r="8" spans="1:9" s="12" customFormat="1" ht="27" customHeight="1">
      <c r="A8" s="146"/>
      <c r="B8" s="147"/>
      <c r="C8" s="54" t="s">
        <v>71</v>
      </c>
      <c r="D8" s="94">
        <v>542.846</v>
      </c>
      <c r="E8" s="94">
        <v>542.846</v>
      </c>
      <c r="F8" s="94">
        <v>542.846</v>
      </c>
      <c r="G8" s="94">
        <f>F8/E8*100</f>
        <v>100</v>
      </c>
      <c r="H8" s="94">
        <f aca="true" t="shared" si="0" ref="H8:H74">F8/D8*100</f>
        <v>100</v>
      </c>
      <c r="I8" s="77">
        <f>G8-95</f>
        <v>5</v>
      </c>
    </row>
    <row r="9" spans="1:9" s="108" customFormat="1" ht="21.75" customHeight="1">
      <c r="A9" s="148"/>
      <c r="B9" s="149"/>
      <c r="C9" s="87" t="s">
        <v>96</v>
      </c>
      <c r="D9" s="97">
        <v>74776</v>
      </c>
      <c r="E9" s="97">
        <v>0</v>
      </c>
      <c r="F9" s="97">
        <v>0</v>
      </c>
      <c r="G9" s="97"/>
      <c r="H9" s="97">
        <f t="shared" si="0"/>
        <v>0</v>
      </c>
      <c r="I9" s="88">
        <f>G9-95</f>
        <v>-95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297563.635</v>
      </c>
      <c r="E10" s="76">
        <f>E11+E18+E21</f>
        <v>211656.4</v>
      </c>
      <c r="F10" s="76">
        <f>F11+F18+F21</f>
        <v>205972.968</v>
      </c>
      <c r="G10" s="138">
        <f>F10/E10*100</f>
        <v>97.31478377218926</v>
      </c>
      <c r="H10" s="76">
        <f t="shared" si="0"/>
        <v>69.21980503430804</v>
      </c>
      <c r="I10" s="101">
        <f aca="true" t="shared" si="1" ref="I10:I74">G10-95</f>
        <v>2.3147837721892586</v>
      </c>
      <c r="J10" s="63"/>
    </row>
    <row r="11" spans="1:10" s="1" customFormat="1" ht="27.75" customHeight="1">
      <c r="A11" s="150"/>
      <c r="B11" s="151"/>
      <c r="C11" s="86" t="s">
        <v>66</v>
      </c>
      <c r="D11" s="104">
        <f>D12+D13+D14+D15+D16+D17</f>
        <v>270580.8</v>
      </c>
      <c r="E11" s="104">
        <f>E12+E13+E14+E15+E16+E17</f>
        <v>211656.4</v>
      </c>
      <c r="F11" s="104">
        <f>F12+F13+F14+F15+F16+F17</f>
        <v>205972.968</v>
      </c>
      <c r="G11" s="142">
        <f>F11/E11*100</f>
        <v>97.31478377218926</v>
      </c>
      <c r="H11" s="104">
        <f t="shared" si="0"/>
        <v>76.12253641056571</v>
      </c>
      <c r="I11" s="105">
        <f t="shared" si="1"/>
        <v>2.3147837721892586</v>
      </c>
      <c r="J11" s="67"/>
    </row>
    <row r="12" spans="1:9" s="1" customFormat="1" ht="20.25" customHeight="1" hidden="1">
      <c r="A12" s="159"/>
      <c r="B12" s="160"/>
      <c r="C12" s="54" t="s">
        <v>101</v>
      </c>
      <c r="D12" s="94">
        <f>127260.66+5104.14</f>
        <v>132364.80000000002</v>
      </c>
      <c r="E12" s="94">
        <f>99880.926+4700.72</f>
        <v>104581.64600000001</v>
      </c>
      <c r="F12" s="94">
        <f>95877.008+4567.705</f>
        <v>100444.713</v>
      </c>
      <c r="G12" s="94">
        <f aca="true" t="shared" si="2" ref="G12:G74">F12/E12*100</f>
        <v>96.04430303191059</v>
      </c>
      <c r="H12" s="94">
        <f t="shared" si="0"/>
        <v>75.8847616586887</v>
      </c>
      <c r="I12" s="77">
        <f t="shared" si="1"/>
        <v>1.0443030319105873</v>
      </c>
    </row>
    <row r="13" spans="1:9" s="1" customFormat="1" ht="26.25" customHeight="1" hidden="1">
      <c r="A13" s="159"/>
      <c r="B13" s="160"/>
      <c r="C13" s="54" t="s">
        <v>105</v>
      </c>
      <c r="D13" s="94">
        <v>113333.7</v>
      </c>
      <c r="E13" s="94">
        <v>97523.639</v>
      </c>
      <c r="F13" s="94">
        <v>95977.14</v>
      </c>
      <c r="G13" s="94">
        <f t="shared" si="2"/>
        <v>98.41423165105641</v>
      </c>
      <c r="H13" s="94">
        <f>F13/D13*100</f>
        <v>84.68543778240718</v>
      </c>
      <c r="I13" s="77">
        <f>G13-95</f>
        <v>3.4142316510564115</v>
      </c>
    </row>
    <row r="14" spans="1:9" s="81" customFormat="1" ht="27" customHeight="1" hidden="1">
      <c r="A14" s="159"/>
      <c r="B14" s="160"/>
      <c r="C14" s="54" t="s">
        <v>114</v>
      </c>
      <c r="D14" s="94">
        <v>0</v>
      </c>
      <c r="E14" s="94">
        <v>0</v>
      </c>
      <c r="F14" s="94">
        <v>0</v>
      </c>
      <c r="G14" s="94" t="e">
        <f t="shared" si="2"/>
        <v>#DIV/0!</v>
      </c>
      <c r="H14" s="94"/>
      <c r="I14" s="77"/>
    </row>
    <row r="15" spans="1:9" s="1" customFormat="1" ht="27" customHeight="1" hidden="1">
      <c r="A15" s="159"/>
      <c r="B15" s="160"/>
      <c r="C15" s="54" t="s">
        <v>102</v>
      </c>
      <c r="D15" s="94">
        <v>2580</v>
      </c>
      <c r="E15" s="94">
        <v>1935</v>
      </c>
      <c r="F15" s="94">
        <v>1935</v>
      </c>
      <c r="G15" s="94">
        <f t="shared" si="2"/>
        <v>100</v>
      </c>
      <c r="H15" s="94">
        <f t="shared" si="0"/>
        <v>75</v>
      </c>
      <c r="I15" s="77">
        <f t="shared" si="1"/>
        <v>5</v>
      </c>
    </row>
    <row r="16" spans="1:9" s="1" customFormat="1" ht="27" customHeight="1" hidden="1">
      <c r="A16" s="159"/>
      <c r="B16" s="160"/>
      <c r="C16" s="54" t="s">
        <v>100</v>
      </c>
      <c r="D16" s="94">
        <v>22252</v>
      </c>
      <c r="E16" s="94">
        <v>7580.815</v>
      </c>
      <c r="F16" s="94">
        <v>7580.815</v>
      </c>
      <c r="G16" s="94">
        <f t="shared" si="2"/>
        <v>100</v>
      </c>
      <c r="H16" s="94">
        <f t="shared" si="0"/>
        <v>34.06801635808017</v>
      </c>
      <c r="I16" s="77">
        <f t="shared" si="1"/>
        <v>5</v>
      </c>
    </row>
    <row r="17" spans="1:9" s="1" customFormat="1" ht="27" customHeight="1" hidden="1">
      <c r="A17" s="159"/>
      <c r="B17" s="160"/>
      <c r="C17" s="54" t="s">
        <v>104</v>
      </c>
      <c r="D17" s="94">
        <v>50.3</v>
      </c>
      <c r="E17" s="94">
        <v>35.3</v>
      </c>
      <c r="F17" s="94">
        <v>35.3</v>
      </c>
      <c r="G17" s="94">
        <f t="shared" si="2"/>
        <v>100</v>
      </c>
      <c r="H17" s="94">
        <f>F17/D17*100</f>
        <v>70.17892644135189</v>
      </c>
      <c r="I17" s="77">
        <v>-95</v>
      </c>
    </row>
    <row r="18" spans="1:13" s="1" customFormat="1" ht="27.75" customHeight="1">
      <c r="A18" s="159"/>
      <c r="B18" s="160"/>
      <c r="C18" s="86" t="s">
        <v>82</v>
      </c>
      <c r="D18" s="104">
        <f>D19+D20</f>
        <v>26982.835</v>
      </c>
      <c r="E18" s="104">
        <f>E19+E20</f>
        <v>0</v>
      </c>
      <c r="F18" s="104">
        <f>F19+F20</f>
        <v>0</v>
      </c>
      <c r="G18" s="104"/>
      <c r="H18" s="104">
        <f t="shared" si="0"/>
        <v>0</v>
      </c>
      <c r="I18" s="105">
        <f t="shared" si="1"/>
        <v>-95</v>
      </c>
      <c r="M18" s="52"/>
    </row>
    <row r="19" spans="1:9" s="2" customFormat="1" ht="27.75" customHeight="1" hidden="1">
      <c r="A19" s="159"/>
      <c r="B19" s="160"/>
      <c r="C19" s="54" t="s">
        <v>104</v>
      </c>
      <c r="D19" s="94">
        <v>0</v>
      </c>
      <c r="E19" s="94">
        <v>0</v>
      </c>
      <c r="F19" s="94">
        <v>0</v>
      </c>
      <c r="G19" s="94" t="e">
        <f t="shared" si="2"/>
        <v>#DIV/0!</v>
      </c>
      <c r="H19" s="94"/>
      <c r="I19" s="77" t="e">
        <f t="shared" si="1"/>
        <v>#DIV/0!</v>
      </c>
    </row>
    <row r="20" spans="1:9" s="2" customFormat="1" ht="18" customHeight="1" hidden="1">
      <c r="A20" s="159"/>
      <c r="B20" s="160"/>
      <c r="C20" s="54" t="s">
        <v>103</v>
      </c>
      <c r="D20" s="94">
        <v>26982.835</v>
      </c>
      <c r="E20" s="94">
        <v>0</v>
      </c>
      <c r="F20" s="94">
        <v>0</v>
      </c>
      <c r="G20" s="94"/>
      <c r="H20" s="94">
        <f t="shared" si="0"/>
        <v>0</v>
      </c>
      <c r="I20" s="77">
        <f t="shared" si="1"/>
        <v>-95</v>
      </c>
    </row>
    <row r="21" spans="1:9" s="72" customFormat="1" ht="30" customHeight="1" hidden="1">
      <c r="A21" s="152"/>
      <c r="B21" s="153"/>
      <c r="C21" s="54" t="s">
        <v>95</v>
      </c>
      <c r="D21" s="94">
        <v>0</v>
      </c>
      <c r="E21" s="94">
        <v>0</v>
      </c>
      <c r="F21" s="94">
        <v>0</v>
      </c>
      <c r="G21" s="94" t="e">
        <f t="shared" si="2"/>
        <v>#DIV/0!</v>
      </c>
      <c r="H21" s="94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136050.323</v>
      </c>
      <c r="E22" s="76">
        <f>E23+E24</f>
        <v>115468.164</v>
      </c>
      <c r="F22" s="76">
        <f>F23+F24</f>
        <v>111825.802</v>
      </c>
      <c r="G22" s="76">
        <f t="shared" si="2"/>
        <v>96.84557035132211</v>
      </c>
      <c r="H22" s="76">
        <f t="shared" si="0"/>
        <v>82.19444065560947</v>
      </c>
      <c r="I22" s="101">
        <f t="shared" si="1"/>
        <v>1.8455703513221096</v>
      </c>
    </row>
    <row r="23" spans="1:9" s="2" customFormat="1" ht="17.25" customHeight="1">
      <c r="A23" s="150"/>
      <c r="B23" s="151"/>
      <c r="C23" s="51" t="s">
        <v>35</v>
      </c>
      <c r="D23" s="94">
        <v>136050.323</v>
      </c>
      <c r="E23" s="94">
        <v>115468.164</v>
      </c>
      <c r="F23" s="94">
        <v>111825.802</v>
      </c>
      <c r="G23" s="94">
        <f t="shared" si="2"/>
        <v>96.84557035132211</v>
      </c>
      <c r="H23" s="94">
        <f t="shared" si="0"/>
        <v>82.19444065560947</v>
      </c>
      <c r="I23" s="77">
        <f t="shared" si="1"/>
        <v>1.8455703513221096</v>
      </c>
    </row>
    <row r="24" spans="1:9" s="8" customFormat="1" ht="17.25" customHeight="1" hidden="1">
      <c r="A24" s="152"/>
      <c r="B24" s="153"/>
      <c r="C24" s="51" t="s">
        <v>36</v>
      </c>
      <c r="D24" s="94">
        <v>0</v>
      </c>
      <c r="E24" s="94">
        <v>0</v>
      </c>
      <c r="F24" s="94">
        <v>0</v>
      </c>
      <c r="G24" s="94" t="e">
        <f t="shared" si="2"/>
        <v>#DIV/0!</v>
      </c>
      <c r="H24" s="94" t="e">
        <f t="shared" si="0"/>
        <v>#DIV/0!</v>
      </c>
      <c r="I24" s="77" t="e">
        <f t="shared" si="1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D26+D27</f>
        <v>51618.097</v>
      </c>
      <c r="E25" s="76">
        <f>E26+E27</f>
        <v>41380.403000000006</v>
      </c>
      <c r="F25" s="76">
        <f>F26+F27</f>
        <v>40699.678</v>
      </c>
      <c r="G25" s="138">
        <f t="shared" si="2"/>
        <v>98.35495802203762</v>
      </c>
      <c r="H25" s="76">
        <f>F25/D25*100</f>
        <v>78.8476917310609</v>
      </c>
      <c r="I25" s="101">
        <f t="shared" si="1"/>
        <v>3.3549580220376214</v>
      </c>
    </row>
    <row r="26" spans="1:9" s="8" customFormat="1" ht="18" customHeight="1">
      <c r="A26" s="154"/>
      <c r="B26" s="155"/>
      <c r="C26" s="51" t="s">
        <v>36</v>
      </c>
      <c r="D26" s="94">
        <v>51587.6</v>
      </c>
      <c r="E26" s="94">
        <v>41349.906</v>
      </c>
      <c r="F26" s="94">
        <v>40669.181</v>
      </c>
      <c r="G26" s="143">
        <f t="shared" si="2"/>
        <v>98.35374474611864</v>
      </c>
      <c r="H26" s="94">
        <f t="shared" si="0"/>
        <v>78.8351871379944</v>
      </c>
      <c r="I26" s="77">
        <f t="shared" si="1"/>
        <v>3.353744746118636</v>
      </c>
    </row>
    <row r="27" spans="1:9" s="8" customFormat="1" ht="27" customHeight="1">
      <c r="A27" s="156"/>
      <c r="B27" s="157"/>
      <c r="C27" s="54" t="s">
        <v>71</v>
      </c>
      <c r="D27" s="94">
        <v>30.497</v>
      </c>
      <c r="E27" s="94">
        <v>30.497</v>
      </c>
      <c r="F27" s="94">
        <v>30.497</v>
      </c>
      <c r="G27" s="94">
        <f t="shared" si="2"/>
        <v>100</v>
      </c>
      <c r="H27" s="94">
        <f>F27/D27*100</f>
        <v>100</v>
      </c>
      <c r="I27" s="77">
        <f>G27-95</f>
        <v>5</v>
      </c>
    </row>
    <row r="28" spans="1:9" s="2" customFormat="1" ht="44.25" customHeight="1">
      <c r="A28" s="57" t="s">
        <v>1</v>
      </c>
      <c r="B28" s="58" t="s">
        <v>115</v>
      </c>
      <c r="C28" s="30" t="s">
        <v>38</v>
      </c>
      <c r="D28" s="76">
        <f>D29+D30+D31</f>
        <v>258478.28</v>
      </c>
      <c r="E28" s="76">
        <f>E29+E30+E31</f>
        <v>222497.304</v>
      </c>
      <c r="F28" s="76">
        <f>F29+F30+F31</f>
        <v>209705.71000000002</v>
      </c>
      <c r="G28" s="76">
        <f t="shared" si="2"/>
        <v>94.25089932775096</v>
      </c>
      <c r="H28" s="76">
        <f t="shared" si="0"/>
        <v>81.13088264128035</v>
      </c>
      <c r="I28" s="101">
        <f t="shared" si="1"/>
        <v>-0.7491006722490425</v>
      </c>
    </row>
    <row r="29" spans="1:9" s="7" customFormat="1" ht="17.25" customHeight="1">
      <c r="A29" s="144"/>
      <c r="B29" s="145"/>
      <c r="C29" s="54" t="s">
        <v>35</v>
      </c>
      <c r="D29" s="94">
        <v>135720.98</v>
      </c>
      <c r="E29" s="94">
        <v>119330.551</v>
      </c>
      <c r="F29" s="94">
        <v>110936.602</v>
      </c>
      <c r="G29" s="94">
        <f t="shared" si="2"/>
        <v>92.96580051825957</v>
      </c>
      <c r="H29" s="94">
        <f t="shared" si="0"/>
        <v>81.73872749813624</v>
      </c>
      <c r="I29" s="77">
        <f t="shared" si="1"/>
        <v>-2.03419948174043</v>
      </c>
    </row>
    <row r="30" spans="1:9" s="29" customFormat="1" ht="17.25" customHeight="1">
      <c r="A30" s="146"/>
      <c r="B30" s="147"/>
      <c r="C30" s="54" t="s">
        <v>36</v>
      </c>
      <c r="D30" s="94">
        <v>21124.4</v>
      </c>
      <c r="E30" s="94">
        <v>19941.431</v>
      </c>
      <c r="F30" s="94">
        <v>15543.786</v>
      </c>
      <c r="G30" s="94">
        <f t="shared" si="2"/>
        <v>77.94719446162112</v>
      </c>
      <c r="H30" s="94">
        <f t="shared" si="0"/>
        <v>73.58214197799701</v>
      </c>
      <c r="I30" s="77">
        <f t="shared" si="1"/>
        <v>-17.052805538378877</v>
      </c>
    </row>
    <row r="31" spans="1:9" s="82" customFormat="1" ht="26.25" customHeight="1">
      <c r="A31" s="146"/>
      <c r="B31" s="147"/>
      <c r="C31" s="54" t="s">
        <v>71</v>
      </c>
      <c r="D31" s="94">
        <v>101632.9</v>
      </c>
      <c r="E31" s="94">
        <v>83225.322</v>
      </c>
      <c r="F31" s="94">
        <v>83225.322</v>
      </c>
      <c r="G31" s="94">
        <f t="shared" si="2"/>
        <v>100</v>
      </c>
      <c r="H31" s="94">
        <f t="shared" si="0"/>
        <v>81.88817007091208</v>
      </c>
      <c r="I31" s="77">
        <f>G31-95</f>
        <v>5</v>
      </c>
    </row>
    <row r="32" spans="1:9" s="82" customFormat="1" ht="21.75" customHeight="1" hidden="1">
      <c r="A32" s="148"/>
      <c r="B32" s="149"/>
      <c r="C32" s="87" t="s">
        <v>96</v>
      </c>
      <c r="D32" s="97"/>
      <c r="E32" s="97"/>
      <c r="F32" s="97"/>
      <c r="G32" s="94" t="e">
        <f t="shared" si="2"/>
        <v>#DIV/0!</v>
      </c>
      <c r="H32" s="111" t="e">
        <f t="shared" si="0"/>
        <v>#DIV/0!</v>
      </c>
      <c r="I32" s="112" t="e">
        <f t="shared" si="1"/>
        <v>#DIV/0!</v>
      </c>
    </row>
    <row r="33" spans="1:9" s="2" customFormat="1" ht="48" customHeight="1">
      <c r="A33" s="109">
        <v>924</v>
      </c>
      <c r="B33" s="110" t="s">
        <v>85</v>
      </c>
      <c r="C33" s="30" t="s">
        <v>84</v>
      </c>
      <c r="D33" s="76">
        <f>D34+D35</f>
        <v>2150263.23</v>
      </c>
      <c r="E33" s="76">
        <f>E34+E35</f>
        <v>1875645.907</v>
      </c>
      <c r="F33" s="76">
        <f>F34+F35</f>
        <v>1817677.954</v>
      </c>
      <c r="G33" s="76">
        <f t="shared" si="2"/>
        <v>96.90944048747896</v>
      </c>
      <c r="H33" s="76">
        <f t="shared" si="0"/>
        <v>84.53281108285519</v>
      </c>
      <c r="I33" s="101">
        <f t="shared" si="1"/>
        <v>1.9094404874789603</v>
      </c>
    </row>
    <row r="34" spans="1:9" s="2" customFormat="1" ht="16.5" customHeight="1">
      <c r="A34" s="161"/>
      <c r="B34" s="161"/>
      <c r="C34" s="54" t="s">
        <v>35</v>
      </c>
      <c r="D34" s="94">
        <v>1845077.655</v>
      </c>
      <c r="E34" s="94">
        <v>1581241.153</v>
      </c>
      <c r="F34" s="94">
        <v>1523286.97</v>
      </c>
      <c r="G34" s="141">
        <f t="shared" si="2"/>
        <v>96.33489282200588</v>
      </c>
      <c r="H34" s="94">
        <f t="shared" si="0"/>
        <v>82.55950452123382</v>
      </c>
      <c r="I34" s="77">
        <f t="shared" si="1"/>
        <v>1.3348928220058838</v>
      </c>
    </row>
    <row r="35" spans="1:9" s="2" customFormat="1" ht="27.75" customHeight="1">
      <c r="A35" s="161"/>
      <c r="B35" s="161"/>
      <c r="C35" s="59" t="s">
        <v>71</v>
      </c>
      <c r="D35" s="94">
        <v>305185.575</v>
      </c>
      <c r="E35" s="94">
        <v>294404.754</v>
      </c>
      <c r="F35" s="94">
        <v>294390.984</v>
      </c>
      <c r="G35" s="94">
        <f t="shared" si="2"/>
        <v>99.99532276574583</v>
      </c>
      <c r="H35" s="94">
        <f t="shared" si="0"/>
        <v>96.46294193295341</v>
      </c>
      <c r="I35" s="77">
        <f t="shared" si="1"/>
        <v>4.995322765745826</v>
      </c>
    </row>
    <row r="36" spans="1:9" s="2" customFormat="1" ht="21.75" customHeight="1" hidden="1">
      <c r="A36" s="136"/>
      <c r="B36" s="137"/>
      <c r="C36" s="89" t="s">
        <v>96</v>
      </c>
      <c r="D36" s="97">
        <v>0</v>
      </c>
      <c r="E36" s="97">
        <v>0</v>
      </c>
      <c r="F36" s="97">
        <v>0</v>
      </c>
      <c r="G36" s="97" t="e">
        <f>F36/E36*100</f>
        <v>#DIV/0!</v>
      </c>
      <c r="H36" s="97" t="e">
        <f>F36/D36*100</f>
        <v>#DIV/0!</v>
      </c>
      <c r="I36" s="88" t="e">
        <f>G36-95</f>
        <v>#DIV/0!</v>
      </c>
    </row>
    <row r="37" spans="1:9" s="2" customFormat="1" ht="30" customHeight="1">
      <c r="A37" s="92" t="s">
        <v>2</v>
      </c>
      <c r="B37" s="93" t="s">
        <v>75</v>
      </c>
      <c r="C37" s="30" t="s">
        <v>39</v>
      </c>
      <c r="D37" s="76">
        <f>D38+D39+D40</f>
        <v>17390615.358999997</v>
      </c>
      <c r="E37" s="76">
        <f>E38+E39+E40</f>
        <v>15100681.075</v>
      </c>
      <c r="F37" s="76">
        <f>F38+F39+F40</f>
        <v>15061483.382</v>
      </c>
      <c r="G37" s="76">
        <f t="shared" si="2"/>
        <v>99.74042433711885</v>
      </c>
      <c r="H37" s="76">
        <f t="shared" si="0"/>
        <v>86.60696054211431</v>
      </c>
      <c r="I37" s="101">
        <f t="shared" si="1"/>
        <v>4.740424337118853</v>
      </c>
    </row>
    <row r="38" spans="1:9" s="7" customFormat="1" ht="16.5" customHeight="1">
      <c r="A38" s="144"/>
      <c r="B38" s="145"/>
      <c r="C38" s="51" t="s">
        <v>35</v>
      </c>
      <c r="D38" s="94">
        <v>4130872.382</v>
      </c>
      <c r="E38" s="94">
        <v>3615763.319</v>
      </c>
      <c r="F38" s="94">
        <v>3581143.054</v>
      </c>
      <c r="G38" s="94">
        <f>F38/E38*100</f>
        <v>99.04251849621687</v>
      </c>
      <c r="H38" s="94">
        <f t="shared" si="0"/>
        <v>86.69217353711025</v>
      </c>
      <c r="I38" s="77">
        <f t="shared" si="1"/>
        <v>4.042518496216871</v>
      </c>
    </row>
    <row r="39" spans="1:9" s="2" customFormat="1" ht="18.75" customHeight="1">
      <c r="A39" s="146"/>
      <c r="B39" s="147"/>
      <c r="C39" s="51" t="s">
        <v>36</v>
      </c>
      <c r="D39" s="94">
        <v>11204483.86</v>
      </c>
      <c r="E39" s="94">
        <v>9659256.147</v>
      </c>
      <c r="F39" s="94">
        <v>9659255.751</v>
      </c>
      <c r="G39" s="94">
        <f t="shared" si="2"/>
        <v>99.99999590030542</v>
      </c>
      <c r="H39" s="94">
        <f t="shared" si="0"/>
        <v>86.20884167171268</v>
      </c>
      <c r="I39" s="77">
        <f t="shared" si="1"/>
        <v>4.9999959003054215</v>
      </c>
    </row>
    <row r="40" spans="1:9" s="2" customFormat="1" ht="27" customHeight="1">
      <c r="A40" s="146"/>
      <c r="B40" s="147"/>
      <c r="C40" s="51" t="s">
        <v>71</v>
      </c>
      <c r="D40" s="94">
        <v>2055259.117</v>
      </c>
      <c r="E40" s="94">
        <v>1825661.609</v>
      </c>
      <c r="F40" s="94">
        <v>1821084.577</v>
      </c>
      <c r="G40" s="143">
        <f t="shared" si="2"/>
        <v>99.749294613118</v>
      </c>
      <c r="H40" s="94">
        <f t="shared" si="0"/>
        <v>88.6060819259706</v>
      </c>
      <c r="I40" s="77">
        <f t="shared" si="1"/>
        <v>4.749294613117996</v>
      </c>
    </row>
    <row r="41" spans="1:9" s="2" customFormat="1" ht="21.75" customHeight="1">
      <c r="A41" s="148"/>
      <c r="B41" s="149"/>
      <c r="C41" s="87" t="s">
        <v>96</v>
      </c>
      <c r="D41" s="97">
        <v>467666.719</v>
      </c>
      <c r="E41" s="97">
        <v>414933.591</v>
      </c>
      <c r="F41" s="97">
        <v>384493.459</v>
      </c>
      <c r="G41" s="97">
        <f t="shared" si="2"/>
        <v>92.66385449135642</v>
      </c>
      <c r="H41" s="97">
        <f t="shared" si="0"/>
        <v>82.21527070007305</v>
      </c>
      <c r="I41" s="88">
        <f t="shared" si="1"/>
        <v>-2.3361455086435825</v>
      </c>
    </row>
    <row r="42" spans="1:9" s="2" customFormat="1" ht="30" customHeight="1">
      <c r="A42" s="50" t="s">
        <v>3</v>
      </c>
      <c r="B42" s="30" t="s">
        <v>4</v>
      </c>
      <c r="C42" s="30" t="s">
        <v>40</v>
      </c>
      <c r="D42" s="76">
        <f>D43+D44+D45</f>
        <v>1547930.207</v>
      </c>
      <c r="E42" s="76">
        <f>E43+E44+E45</f>
        <v>1346731.4729999998</v>
      </c>
      <c r="F42" s="76">
        <f>F43+F44+F45</f>
        <v>1287210.665</v>
      </c>
      <c r="G42" s="76">
        <f t="shared" si="2"/>
        <v>95.5803507088603</v>
      </c>
      <c r="H42" s="76">
        <f t="shared" si="0"/>
        <v>83.15689293864914</v>
      </c>
      <c r="I42" s="101">
        <f t="shared" si="1"/>
        <v>0.5803507088602942</v>
      </c>
    </row>
    <row r="43" spans="1:9" s="7" customFormat="1" ht="16.5" customHeight="1">
      <c r="A43" s="144"/>
      <c r="B43" s="145"/>
      <c r="C43" s="60" t="s">
        <v>35</v>
      </c>
      <c r="D43" s="94">
        <v>1130565.122</v>
      </c>
      <c r="E43" s="94">
        <v>1039656.004</v>
      </c>
      <c r="F43" s="94">
        <v>982923.372</v>
      </c>
      <c r="G43" s="94">
        <f t="shared" si="2"/>
        <v>94.54313428848337</v>
      </c>
      <c r="H43" s="94">
        <f t="shared" si="0"/>
        <v>86.94088937231517</v>
      </c>
      <c r="I43" s="77">
        <f t="shared" si="1"/>
        <v>-0.45686571151662747</v>
      </c>
    </row>
    <row r="44" spans="1:9" s="2" customFormat="1" ht="16.5" customHeight="1">
      <c r="A44" s="146"/>
      <c r="B44" s="147"/>
      <c r="C44" s="51" t="s">
        <v>36</v>
      </c>
      <c r="D44" s="94">
        <v>2608.1</v>
      </c>
      <c r="E44" s="94">
        <v>2314.565</v>
      </c>
      <c r="F44" s="94">
        <v>2021.369</v>
      </c>
      <c r="G44" s="94">
        <f t="shared" si="2"/>
        <v>87.33256573049363</v>
      </c>
      <c r="H44" s="94">
        <f t="shared" si="0"/>
        <v>77.50350830106207</v>
      </c>
      <c r="I44" s="77">
        <f t="shared" si="1"/>
        <v>-7.667434269506373</v>
      </c>
    </row>
    <row r="45" spans="1:9" s="28" customFormat="1" ht="27" customHeight="1">
      <c r="A45" s="148"/>
      <c r="B45" s="149"/>
      <c r="C45" s="54" t="s">
        <v>71</v>
      </c>
      <c r="D45" s="94">
        <v>414756.985</v>
      </c>
      <c r="E45" s="94">
        <v>304760.904</v>
      </c>
      <c r="F45" s="94">
        <v>302265.924</v>
      </c>
      <c r="G45" s="94">
        <f t="shared" si="2"/>
        <v>99.18133199919896</v>
      </c>
      <c r="H45" s="94">
        <f t="shared" si="0"/>
        <v>72.87783809114148</v>
      </c>
      <c r="I45" s="77">
        <f t="shared" si="1"/>
        <v>4.18133199919896</v>
      </c>
    </row>
    <row r="46" spans="1:10" s="2" customFormat="1" ht="30" customHeight="1">
      <c r="A46" s="50" t="s">
        <v>5</v>
      </c>
      <c r="B46" s="30" t="s">
        <v>6</v>
      </c>
      <c r="C46" s="30" t="s">
        <v>41</v>
      </c>
      <c r="D46" s="76">
        <f>D47+D48+D49</f>
        <v>1014043.185</v>
      </c>
      <c r="E46" s="76">
        <f>E47+E48+E49</f>
        <v>926708.756</v>
      </c>
      <c r="F46" s="76">
        <f>F47+F48+F49</f>
        <v>912175.7779999999</v>
      </c>
      <c r="G46" s="138">
        <f>F46/E46*100</f>
        <v>98.43176425107607</v>
      </c>
      <c r="H46" s="76">
        <f t="shared" si="0"/>
        <v>89.9543324676059</v>
      </c>
      <c r="I46" s="114">
        <f>G46-95</f>
        <v>3.431764251076075</v>
      </c>
      <c r="J46" s="63"/>
    </row>
    <row r="47" spans="1:9" s="7" customFormat="1" ht="16.5" customHeight="1">
      <c r="A47" s="144"/>
      <c r="B47" s="145"/>
      <c r="C47" s="51" t="s">
        <v>35</v>
      </c>
      <c r="D47" s="94">
        <v>675462.589</v>
      </c>
      <c r="E47" s="94">
        <v>589351.899</v>
      </c>
      <c r="F47" s="94">
        <v>585685.083</v>
      </c>
      <c r="G47" s="94">
        <f>F47/E47*100</f>
        <v>99.37782231528874</v>
      </c>
      <c r="H47" s="94">
        <f t="shared" si="0"/>
        <v>86.7087374693967</v>
      </c>
      <c r="I47" s="77">
        <f t="shared" si="1"/>
        <v>4.377822315288739</v>
      </c>
    </row>
    <row r="48" spans="1:9" s="2" customFormat="1" ht="16.5" customHeight="1">
      <c r="A48" s="146"/>
      <c r="B48" s="147"/>
      <c r="C48" s="51" t="s">
        <v>36</v>
      </c>
      <c r="D48" s="94">
        <v>8781</v>
      </c>
      <c r="E48" s="94">
        <v>7557.261</v>
      </c>
      <c r="F48" s="94">
        <v>7512.118</v>
      </c>
      <c r="G48" s="94">
        <f t="shared" si="2"/>
        <v>99.40265395094863</v>
      </c>
      <c r="H48" s="94">
        <f t="shared" si="0"/>
        <v>85.54968682382416</v>
      </c>
      <c r="I48" s="77">
        <f t="shared" si="1"/>
        <v>4.402653950948633</v>
      </c>
    </row>
    <row r="49" spans="1:9" s="28" customFormat="1" ht="27" customHeight="1">
      <c r="A49" s="148"/>
      <c r="B49" s="149"/>
      <c r="C49" s="54" t="s">
        <v>71</v>
      </c>
      <c r="D49" s="94">
        <v>329799.596</v>
      </c>
      <c r="E49" s="94">
        <v>329799.596</v>
      </c>
      <c r="F49" s="94">
        <v>318978.577</v>
      </c>
      <c r="G49" s="94">
        <f t="shared" si="2"/>
        <v>96.718910777562</v>
      </c>
      <c r="H49" s="94">
        <f t="shared" si="0"/>
        <v>96.718910777562</v>
      </c>
      <c r="I49" s="77">
        <f t="shared" si="1"/>
        <v>1.7189107775620016</v>
      </c>
    </row>
    <row r="50" spans="1:9" s="2" customFormat="1" ht="30" customHeight="1">
      <c r="A50" s="50" t="s">
        <v>7</v>
      </c>
      <c r="B50" s="30" t="s">
        <v>8</v>
      </c>
      <c r="C50" s="30" t="s">
        <v>42</v>
      </c>
      <c r="D50" s="76">
        <f>D51+D52+D53</f>
        <v>660440.21</v>
      </c>
      <c r="E50" s="76">
        <f>E51+E52+E53</f>
        <v>609076.77</v>
      </c>
      <c r="F50" s="76">
        <f>F51+F52+F53</f>
        <v>577018.395</v>
      </c>
      <c r="G50" s="76">
        <f>F50/E50*100</f>
        <v>94.73656251904009</v>
      </c>
      <c r="H50" s="76">
        <f t="shared" si="0"/>
        <v>87.36875590903226</v>
      </c>
      <c r="I50" s="101">
        <f>G50-95</f>
        <v>-0.26343748095990804</v>
      </c>
    </row>
    <row r="51" spans="1:9" s="7" customFormat="1" ht="16.5" customHeight="1">
      <c r="A51" s="144"/>
      <c r="B51" s="145"/>
      <c r="C51" s="51" t="s">
        <v>35</v>
      </c>
      <c r="D51" s="94">
        <v>576520.624</v>
      </c>
      <c r="E51" s="94">
        <f>527664.194+33.444</f>
        <v>527697.638</v>
      </c>
      <c r="F51" s="94">
        <v>496784.056</v>
      </c>
      <c r="G51" s="94">
        <f t="shared" si="2"/>
        <v>94.1418001950579</v>
      </c>
      <c r="H51" s="94">
        <f t="shared" si="0"/>
        <v>86.1693468228814</v>
      </c>
      <c r="I51" s="77">
        <f t="shared" si="1"/>
        <v>-0.8581998049421031</v>
      </c>
    </row>
    <row r="52" spans="1:9" s="2" customFormat="1" ht="16.5" customHeight="1">
      <c r="A52" s="146"/>
      <c r="B52" s="147"/>
      <c r="C52" s="51" t="s">
        <v>36</v>
      </c>
      <c r="D52" s="94">
        <v>8689.6</v>
      </c>
      <c r="E52" s="94">
        <v>7121.456</v>
      </c>
      <c r="F52" s="94">
        <v>6279.77</v>
      </c>
      <c r="G52" s="94">
        <f t="shared" si="2"/>
        <v>88.18098433803425</v>
      </c>
      <c r="H52" s="94">
        <f t="shared" si="0"/>
        <v>72.26765328668753</v>
      </c>
      <c r="I52" s="77">
        <f t="shared" si="1"/>
        <v>-6.81901566196575</v>
      </c>
    </row>
    <row r="53" spans="1:9" s="28" customFormat="1" ht="27.75" customHeight="1">
      <c r="A53" s="148"/>
      <c r="B53" s="149"/>
      <c r="C53" s="54" t="s">
        <v>71</v>
      </c>
      <c r="D53" s="94">
        <v>75229.986</v>
      </c>
      <c r="E53" s="94">
        <v>74257.676</v>
      </c>
      <c r="F53" s="94">
        <v>73954.569</v>
      </c>
      <c r="G53" s="94">
        <f t="shared" si="2"/>
        <v>99.59181728229684</v>
      </c>
      <c r="H53" s="94">
        <f t="shared" si="0"/>
        <v>98.30464277901102</v>
      </c>
      <c r="I53" s="77">
        <f t="shared" si="1"/>
        <v>4.591817282296844</v>
      </c>
    </row>
    <row r="54" spans="1:10" s="2" customFormat="1" ht="30" customHeight="1">
      <c r="A54" s="50" t="s">
        <v>9</v>
      </c>
      <c r="B54" s="30" t="s">
        <v>10</v>
      </c>
      <c r="C54" s="30" t="s">
        <v>46</v>
      </c>
      <c r="D54" s="76">
        <f>D55+D56+D57</f>
        <v>932218.257</v>
      </c>
      <c r="E54" s="76">
        <f>E55+E56+E57</f>
        <v>872914.897</v>
      </c>
      <c r="F54" s="76">
        <f>F55+F56+F57</f>
        <v>858482.0889999999</v>
      </c>
      <c r="G54" s="76">
        <f>F54/E54*100</f>
        <v>98.34659620890854</v>
      </c>
      <c r="H54" s="76">
        <f t="shared" si="0"/>
        <v>92.09024630805959</v>
      </c>
      <c r="I54" s="101">
        <f t="shared" si="1"/>
        <v>3.3465962089085366</v>
      </c>
      <c r="J54" s="63"/>
    </row>
    <row r="55" spans="1:9" s="7" customFormat="1" ht="16.5" customHeight="1">
      <c r="A55" s="144"/>
      <c r="B55" s="145"/>
      <c r="C55" s="51" t="s">
        <v>35</v>
      </c>
      <c r="D55" s="94">
        <v>488365.664</v>
      </c>
      <c r="E55" s="94">
        <v>430195.972</v>
      </c>
      <c r="F55" s="94">
        <v>418366.493</v>
      </c>
      <c r="G55" s="143">
        <f t="shared" si="2"/>
        <v>97.25021158496575</v>
      </c>
      <c r="H55" s="94">
        <f t="shared" si="0"/>
        <v>85.66664772730624</v>
      </c>
      <c r="I55" s="77">
        <f t="shared" si="1"/>
        <v>2.2502115849657542</v>
      </c>
    </row>
    <row r="56" spans="1:9" s="2" customFormat="1" ht="16.5" customHeight="1">
      <c r="A56" s="146"/>
      <c r="B56" s="147"/>
      <c r="C56" s="51" t="s">
        <v>36</v>
      </c>
      <c r="D56" s="94">
        <v>7270.5</v>
      </c>
      <c r="E56" s="94">
        <v>6560.963</v>
      </c>
      <c r="F56" s="94">
        <v>5348.235</v>
      </c>
      <c r="G56" s="94">
        <f t="shared" si="2"/>
        <v>81.51600611068832</v>
      </c>
      <c r="H56" s="94">
        <f t="shared" si="0"/>
        <v>73.56075923251495</v>
      </c>
      <c r="I56" s="77">
        <f t="shared" si="1"/>
        <v>-13.483993889311677</v>
      </c>
    </row>
    <row r="57" spans="1:9" s="28" customFormat="1" ht="27.75" customHeight="1">
      <c r="A57" s="148"/>
      <c r="B57" s="149"/>
      <c r="C57" s="54" t="s">
        <v>71</v>
      </c>
      <c r="D57" s="94">
        <v>436582.093</v>
      </c>
      <c r="E57" s="94">
        <v>436157.962</v>
      </c>
      <c r="F57" s="94">
        <v>434767.361</v>
      </c>
      <c r="G57" s="143">
        <f t="shared" si="2"/>
        <v>99.68117032791895</v>
      </c>
      <c r="H57" s="94">
        <f t="shared" si="0"/>
        <v>99.58433201244468</v>
      </c>
      <c r="I57" s="77">
        <f t="shared" si="1"/>
        <v>4.681170327918949</v>
      </c>
    </row>
    <row r="58" spans="1:10" s="2" customFormat="1" ht="30" customHeight="1">
      <c r="A58" s="50" t="s">
        <v>11</v>
      </c>
      <c r="B58" s="30" t="s">
        <v>12</v>
      </c>
      <c r="C58" s="30" t="s">
        <v>45</v>
      </c>
      <c r="D58" s="76">
        <f>D59+D60+D61</f>
        <v>614599.235</v>
      </c>
      <c r="E58" s="76">
        <f>E59+E60+E61</f>
        <v>556657.031</v>
      </c>
      <c r="F58" s="76">
        <f>F59+F60+F61</f>
        <v>543565.712</v>
      </c>
      <c r="G58" s="76">
        <f t="shared" si="2"/>
        <v>97.64822533967062</v>
      </c>
      <c r="H58" s="76">
        <f t="shared" si="0"/>
        <v>88.44230207998876</v>
      </c>
      <c r="I58" s="101">
        <f t="shared" si="1"/>
        <v>2.648225339670617</v>
      </c>
      <c r="J58" s="63"/>
    </row>
    <row r="59" spans="1:9" s="7" customFormat="1" ht="16.5" customHeight="1">
      <c r="A59" s="144"/>
      <c r="B59" s="145"/>
      <c r="C59" s="51" t="s">
        <v>35</v>
      </c>
      <c r="D59" s="94">
        <v>550448.031</v>
      </c>
      <c r="E59" s="94">
        <v>493584.338</v>
      </c>
      <c r="F59" s="94">
        <v>481465.423</v>
      </c>
      <c r="G59" s="143">
        <f t="shared" si="2"/>
        <v>97.544712409412</v>
      </c>
      <c r="H59" s="94">
        <f t="shared" si="0"/>
        <v>87.46791629453571</v>
      </c>
      <c r="I59" s="77">
        <f t="shared" si="1"/>
        <v>2.544712409412</v>
      </c>
    </row>
    <row r="60" spans="1:9" s="2" customFormat="1" ht="16.5" customHeight="1">
      <c r="A60" s="146"/>
      <c r="B60" s="147"/>
      <c r="C60" s="51" t="s">
        <v>36</v>
      </c>
      <c r="D60" s="94">
        <v>7326.1</v>
      </c>
      <c r="E60" s="94">
        <v>6737.175</v>
      </c>
      <c r="F60" s="94">
        <v>5764.771</v>
      </c>
      <c r="G60" s="94">
        <f t="shared" si="2"/>
        <v>85.56659133835768</v>
      </c>
      <c r="H60" s="94">
        <f t="shared" si="0"/>
        <v>78.68812874517137</v>
      </c>
      <c r="I60" s="77">
        <f t="shared" si="1"/>
        <v>-9.433408661642318</v>
      </c>
    </row>
    <row r="61" spans="1:9" s="28" customFormat="1" ht="27" customHeight="1">
      <c r="A61" s="148"/>
      <c r="B61" s="149"/>
      <c r="C61" s="54" t="s">
        <v>71</v>
      </c>
      <c r="D61" s="94">
        <v>56825.104</v>
      </c>
      <c r="E61" s="94">
        <v>56335.518</v>
      </c>
      <c r="F61" s="94">
        <v>56335.518</v>
      </c>
      <c r="G61" s="94">
        <f t="shared" si="2"/>
        <v>100</v>
      </c>
      <c r="H61" s="94">
        <f t="shared" si="0"/>
        <v>99.13843360497853</v>
      </c>
      <c r="I61" s="77">
        <f t="shared" si="1"/>
        <v>5</v>
      </c>
    </row>
    <row r="62" spans="1:10" s="2" customFormat="1" ht="30" customHeight="1">
      <c r="A62" s="50" t="s">
        <v>13</v>
      </c>
      <c r="B62" s="30" t="s">
        <v>14</v>
      </c>
      <c r="C62" s="30" t="s">
        <v>44</v>
      </c>
      <c r="D62" s="76">
        <f>D63+D64+D65</f>
        <v>455542.98399999994</v>
      </c>
      <c r="E62" s="76">
        <f>E63+E64+E65</f>
        <v>412482.93299999996</v>
      </c>
      <c r="F62" s="76">
        <f>F63+F64+F65</f>
        <v>408984.399</v>
      </c>
      <c r="G62" s="76">
        <f t="shared" si="2"/>
        <v>99.15183545303195</v>
      </c>
      <c r="H62" s="76">
        <f t="shared" si="0"/>
        <v>89.77954076008776</v>
      </c>
      <c r="I62" s="101">
        <f t="shared" si="1"/>
        <v>4.15183545303195</v>
      </c>
      <c r="J62" s="63"/>
    </row>
    <row r="63" spans="1:9" s="7" customFormat="1" ht="16.5" customHeight="1">
      <c r="A63" s="144"/>
      <c r="B63" s="145"/>
      <c r="C63" s="51" t="s">
        <v>35</v>
      </c>
      <c r="D63" s="94">
        <v>359074.035</v>
      </c>
      <c r="E63" s="94">
        <v>316599.006</v>
      </c>
      <c r="F63" s="94">
        <v>314178.249</v>
      </c>
      <c r="G63" s="94">
        <f t="shared" si="2"/>
        <v>99.23538704982542</v>
      </c>
      <c r="H63" s="94">
        <f t="shared" si="0"/>
        <v>87.49678851048085</v>
      </c>
      <c r="I63" s="77">
        <f t="shared" si="1"/>
        <v>4.23538704982542</v>
      </c>
    </row>
    <row r="64" spans="1:9" s="2" customFormat="1" ht="16.5" customHeight="1">
      <c r="A64" s="146"/>
      <c r="B64" s="147"/>
      <c r="C64" s="51" t="s">
        <v>36</v>
      </c>
      <c r="D64" s="94">
        <v>6786.5</v>
      </c>
      <c r="E64" s="94">
        <v>6211.122</v>
      </c>
      <c r="F64" s="94">
        <v>5255.375</v>
      </c>
      <c r="G64" s="94">
        <f t="shared" si="2"/>
        <v>84.6123293021776</v>
      </c>
      <c r="H64" s="94">
        <f t="shared" si="0"/>
        <v>77.4386649966846</v>
      </c>
      <c r="I64" s="77">
        <f t="shared" si="1"/>
        <v>-10.3876706978224</v>
      </c>
    </row>
    <row r="65" spans="1:9" s="28" customFormat="1" ht="27" customHeight="1">
      <c r="A65" s="148"/>
      <c r="B65" s="149"/>
      <c r="C65" s="54" t="s">
        <v>71</v>
      </c>
      <c r="D65" s="94">
        <v>89682.449</v>
      </c>
      <c r="E65" s="94">
        <v>89672.805</v>
      </c>
      <c r="F65" s="94">
        <v>89550.775</v>
      </c>
      <c r="G65" s="143">
        <f t="shared" si="2"/>
        <v>99.86391637910735</v>
      </c>
      <c r="H65" s="94">
        <f t="shared" si="0"/>
        <v>99.8531775152572</v>
      </c>
      <c r="I65" s="77">
        <f t="shared" si="1"/>
        <v>4.863916379107351</v>
      </c>
    </row>
    <row r="66" spans="1:10" s="2" customFormat="1" ht="37.5" customHeight="1">
      <c r="A66" s="50" t="s">
        <v>15</v>
      </c>
      <c r="B66" s="30" t="s">
        <v>16</v>
      </c>
      <c r="C66" s="30" t="s">
        <v>68</v>
      </c>
      <c r="D66" s="76">
        <f>D67+D68+D69</f>
        <v>614984.979</v>
      </c>
      <c r="E66" s="76">
        <f>E67+E68+E69</f>
        <v>579650.608</v>
      </c>
      <c r="F66" s="76">
        <f>F67+F68+F69</f>
        <v>569217.702</v>
      </c>
      <c r="G66" s="76">
        <f t="shared" si="2"/>
        <v>98.20013886710183</v>
      </c>
      <c r="H66" s="76">
        <f t="shared" si="0"/>
        <v>92.55798457477447</v>
      </c>
      <c r="I66" s="101">
        <f t="shared" si="1"/>
        <v>3.2001388671018276</v>
      </c>
      <c r="J66" s="63"/>
    </row>
    <row r="67" spans="1:9" s="7" customFormat="1" ht="16.5" customHeight="1">
      <c r="A67" s="144"/>
      <c r="B67" s="145"/>
      <c r="C67" s="51" t="s">
        <v>35</v>
      </c>
      <c r="D67" s="94">
        <v>441433.174</v>
      </c>
      <c r="E67" s="94">
        <v>406982.711</v>
      </c>
      <c r="F67" s="94">
        <v>396724.216</v>
      </c>
      <c r="G67" s="143">
        <f t="shared" si="2"/>
        <v>97.47937818420007</v>
      </c>
      <c r="H67" s="94">
        <f t="shared" si="0"/>
        <v>89.87186268877926</v>
      </c>
      <c r="I67" s="77">
        <f t="shared" si="1"/>
        <v>2.4793781842000726</v>
      </c>
    </row>
    <row r="68" spans="1:9" s="2" customFormat="1" ht="16.5" customHeight="1">
      <c r="A68" s="146"/>
      <c r="B68" s="147"/>
      <c r="C68" s="51" t="s">
        <v>36</v>
      </c>
      <c r="D68" s="94">
        <v>5838.3</v>
      </c>
      <c r="E68" s="94">
        <v>4954.392</v>
      </c>
      <c r="F68" s="94">
        <v>4779.981</v>
      </c>
      <c r="G68" s="94">
        <f t="shared" si="2"/>
        <v>96.47966894827861</v>
      </c>
      <c r="H68" s="94">
        <f t="shared" si="0"/>
        <v>81.87282256821334</v>
      </c>
      <c r="I68" s="77">
        <f t="shared" si="1"/>
        <v>1.479668948278615</v>
      </c>
    </row>
    <row r="69" spans="1:9" s="2" customFormat="1" ht="27.75" customHeight="1">
      <c r="A69" s="148"/>
      <c r="B69" s="149"/>
      <c r="C69" s="54" t="s">
        <v>71</v>
      </c>
      <c r="D69" s="94">
        <v>167713.505</v>
      </c>
      <c r="E69" s="94">
        <v>167713.505</v>
      </c>
      <c r="F69" s="94">
        <v>167713.505</v>
      </c>
      <c r="G69" s="94">
        <f t="shared" si="2"/>
        <v>100</v>
      </c>
      <c r="H69" s="94">
        <f t="shared" si="0"/>
        <v>100</v>
      </c>
      <c r="I69" s="77">
        <f t="shared" si="1"/>
        <v>5</v>
      </c>
    </row>
    <row r="70" spans="1:9" s="2" customFormat="1" ht="30" customHeight="1">
      <c r="A70" s="50" t="s">
        <v>17</v>
      </c>
      <c r="B70" s="30" t="s">
        <v>18</v>
      </c>
      <c r="C70" s="30" t="s">
        <v>43</v>
      </c>
      <c r="D70" s="76">
        <f>D71+D72+D73</f>
        <v>98006.357</v>
      </c>
      <c r="E70" s="76">
        <f>E71+E72+E73</f>
        <v>90220.641</v>
      </c>
      <c r="F70" s="76">
        <f>F71+F72+F73</f>
        <v>84738.81</v>
      </c>
      <c r="G70" s="76">
        <f t="shared" si="2"/>
        <v>93.92397245326597</v>
      </c>
      <c r="H70" s="76">
        <f t="shared" si="0"/>
        <v>86.46256487219497</v>
      </c>
      <c r="I70" s="101">
        <f t="shared" si="1"/>
        <v>-1.076027546734025</v>
      </c>
    </row>
    <row r="71" spans="1:9" s="7" customFormat="1" ht="16.5" customHeight="1">
      <c r="A71" s="144"/>
      <c r="B71" s="145"/>
      <c r="C71" s="51" t="s">
        <v>35</v>
      </c>
      <c r="D71" s="94">
        <v>79238.557</v>
      </c>
      <c r="E71" s="94">
        <v>71566.422</v>
      </c>
      <c r="F71" s="94">
        <v>66171.061</v>
      </c>
      <c r="G71" s="94">
        <f t="shared" si="2"/>
        <v>92.4610440913198</v>
      </c>
      <c r="H71" s="94">
        <f t="shared" si="0"/>
        <v>83.508664853652</v>
      </c>
      <c r="I71" s="77">
        <f t="shared" si="1"/>
        <v>-2.538955908680194</v>
      </c>
    </row>
    <row r="72" spans="1:9" s="2" customFormat="1" ht="16.5" customHeight="1">
      <c r="A72" s="146"/>
      <c r="B72" s="147"/>
      <c r="C72" s="51" t="s">
        <v>36</v>
      </c>
      <c r="D72" s="94">
        <v>659.3</v>
      </c>
      <c r="E72" s="94">
        <v>545.719</v>
      </c>
      <c r="F72" s="94">
        <v>459.249</v>
      </c>
      <c r="G72" s="94">
        <f>F72/E72*100</f>
        <v>84.15484892407997</v>
      </c>
      <c r="H72" s="94">
        <f t="shared" si="0"/>
        <v>69.657060518732</v>
      </c>
      <c r="I72" s="77">
        <f t="shared" si="1"/>
        <v>-10.845151075920029</v>
      </c>
    </row>
    <row r="73" spans="1:9" s="2" customFormat="1" ht="27.75" customHeight="1">
      <c r="A73" s="148"/>
      <c r="B73" s="149"/>
      <c r="C73" s="54" t="s">
        <v>71</v>
      </c>
      <c r="D73" s="94">
        <v>18108.5</v>
      </c>
      <c r="E73" s="94">
        <v>18108.5</v>
      </c>
      <c r="F73" s="94">
        <v>18108.5</v>
      </c>
      <c r="G73" s="94">
        <f>F73/E73*100</f>
        <v>100</v>
      </c>
      <c r="H73" s="94">
        <f t="shared" si="0"/>
        <v>100</v>
      </c>
      <c r="I73" s="77">
        <f t="shared" si="1"/>
        <v>5</v>
      </c>
    </row>
    <row r="74" spans="1:9" s="2" customFormat="1" ht="51" customHeight="1">
      <c r="A74" s="50" t="s">
        <v>86</v>
      </c>
      <c r="B74" s="30" t="s">
        <v>88</v>
      </c>
      <c r="C74" s="30" t="s">
        <v>87</v>
      </c>
      <c r="D74" s="76">
        <f>D75+D76+D77</f>
        <v>1854138.0129999998</v>
      </c>
      <c r="E74" s="76">
        <f>E75+E76+E77</f>
        <v>1122882.278</v>
      </c>
      <c r="F74" s="76">
        <f>F75+F76+F77</f>
        <v>980379.314</v>
      </c>
      <c r="G74" s="76">
        <f t="shared" si="2"/>
        <v>87.30918041971272</v>
      </c>
      <c r="H74" s="76">
        <f t="shared" si="0"/>
        <v>52.87520708416651</v>
      </c>
      <c r="I74" s="101">
        <f t="shared" si="1"/>
        <v>-7.6908195802872825</v>
      </c>
    </row>
    <row r="75" spans="1:9" s="2" customFormat="1" ht="16.5" customHeight="1">
      <c r="A75" s="150"/>
      <c r="B75" s="151"/>
      <c r="C75" s="54" t="s">
        <v>35</v>
      </c>
      <c r="D75" s="94">
        <v>1243127.159</v>
      </c>
      <c r="E75" s="94">
        <v>970559.304</v>
      </c>
      <c r="F75" s="94">
        <v>828792.735</v>
      </c>
      <c r="G75" s="94">
        <f aca="true" t="shared" si="3" ref="G75:G142">F75/E75*100</f>
        <v>85.39331204020893</v>
      </c>
      <c r="H75" s="94">
        <f aca="true" t="shared" si="4" ref="H75:H142">F75/D75*100</f>
        <v>66.66998858481217</v>
      </c>
      <c r="I75" s="77">
        <f aca="true" t="shared" si="5" ref="I75:I142">G75-95</f>
        <v>-9.606687959791074</v>
      </c>
    </row>
    <row r="76" spans="1:9" s="10" customFormat="1" ht="16.5" customHeight="1">
      <c r="A76" s="159"/>
      <c r="B76" s="160"/>
      <c r="C76" s="54" t="s">
        <v>36</v>
      </c>
      <c r="D76" s="94">
        <v>1063.433</v>
      </c>
      <c r="E76" s="94">
        <v>902.693</v>
      </c>
      <c r="F76" s="94">
        <v>602.708</v>
      </c>
      <c r="G76" s="94">
        <f t="shared" si="3"/>
        <v>66.76777154580793</v>
      </c>
      <c r="H76" s="94">
        <f t="shared" si="4"/>
        <v>56.67569089919158</v>
      </c>
      <c r="I76" s="77">
        <f t="shared" si="5"/>
        <v>-28.232228454192068</v>
      </c>
    </row>
    <row r="77" spans="1:9" s="85" customFormat="1" ht="27.75" customHeight="1">
      <c r="A77" s="159"/>
      <c r="B77" s="160"/>
      <c r="C77" s="54" t="s">
        <v>71</v>
      </c>
      <c r="D77" s="94">
        <v>609947.421</v>
      </c>
      <c r="E77" s="94">
        <v>151420.281</v>
      </c>
      <c r="F77" s="94">
        <v>150983.871</v>
      </c>
      <c r="G77" s="143">
        <f t="shared" si="3"/>
        <v>99.71178893796929</v>
      </c>
      <c r="H77" s="94">
        <f t="shared" si="4"/>
        <v>24.753587899833093</v>
      </c>
      <c r="I77" s="77">
        <f t="shared" si="5"/>
        <v>4.711788937969288</v>
      </c>
    </row>
    <row r="78" spans="1:10" s="28" customFormat="1" ht="21" customHeight="1">
      <c r="A78" s="152"/>
      <c r="B78" s="153"/>
      <c r="C78" s="89" t="s">
        <v>96</v>
      </c>
      <c r="D78" s="97">
        <v>72939.008</v>
      </c>
      <c r="E78" s="97">
        <v>54949.008</v>
      </c>
      <c r="F78" s="97">
        <v>23154.297</v>
      </c>
      <c r="G78" s="97">
        <f>F78/E78*100</f>
        <v>42.137788911494084</v>
      </c>
      <c r="H78" s="97">
        <f t="shared" si="4"/>
        <v>31.744738014534</v>
      </c>
      <c r="I78" s="88">
        <f t="shared" si="5"/>
        <v>-52.862211088505916</v>
      </c>
      <c r="J78" s="67"/>
    </row>
    <row r="79" spans="1:9" s="2" customFormat="1" ht="44.25" customHeight="1">
      <c r="A79" s="57" t="s">
        <v>92</v>
      </c>
      <c r="B79" s="58" t="s">
        <v>93</v>
      </c>
      <c r="C79" s="30" t="s">
        <v>91</v>
      </c>
      <c r="D79" s="76">
        <f>D80+D81</f>
        <v>2629536.681</v>
      </c>
      <c r="E79" s="76">
        <f>E80+E81</f>
        <v>1977359.693</v>
      </c>
      <c r="F79" s="76">
        <f>F80+F81</f>
        <v>1924830.8169999998</v>
      </c>
      <c r="G79" s="138">
        <f t="shared" si="3"/>
        <v>97.34348403146093</v>
      </c>
      <c r="H79" s="76">
        <f t="shared" si="4"/>
        <v>73.20037902144784</v>
      </c>
      <c r="I79" s="101">
        <f t="shared" si="5"/>
        <v>2.3434840314609318</v>
      </c>
    </row>
    <row r="80" spans="1:9" s="2" customFormat="1" ht="16.5" customHeight="1">
      <c r="A80" s="150"/>
      <c r="B80" s="151"/>
      <c r="C80" s="54" t="s">
        <v>35</v>
      </c>
      <c r="D80" s="94">
        <v>1777366.57</v>
      </c>
      <c r="E80" s="94">
        <v>1415434.988</v>
      </c>
      <c r="F80" s="94">
        <v>1362906.112</v>
      </c>
      <c r="G80" s="143">
        <f t="shared" si="3"/>
        <v>96.28885279470003</v>
      </c>
      <c r="H80" s="94">
        <f t="shared" si="4"/>
        <v>76.68120549831204</v>
      </c>
      <c r="I80" s="77">
        <f t="shared" si="5"/>
        <v>1.288852794700034</v>
      </c>
    </row>
    <row r="81" spans="1:9" s="28" customFormat="1" ht="27" customHeight="1">
      <c r="A81" s="159"/>
      <c r="B81" s="160"/>
      <c r="C81" s="54" t="s">
        <v>71</v>
      </c>
      <c r="D81" s="94">
        <v>852170.111</v>
      </c>
      <c r="E81" s="94">
        <v>561924.705</v>
      </c>
      <c r="F81" s="94">
        <v>561924.705</v>
      </c>
      <c r="G81" s="94">
        <f t="shared" si="3"/>
        <v>100</v>
      </c>
      <c r="H81" s="94">
        <f t="shared" si="4"/>
        <v>65.94043815272934</v>
      </c>
      <c r="I81" s="77">
        <f t="shared" si="5"/>
        <v>5</v>
      </c>
    </row>
    <row r="82" spans="1:10" s="28" customFormat="1" ht="21" customHeight="1">
      <c r="A82" s="159"/>
      <c r="B82" s="160"/>
      <c r="C82" s="90" t="s">
        <v>96</v>
      </c>
      <c r="D82" s="97">
        <v>2547040.545</v>
      </c>
      <c r="E82" s="97">
        <v>1919736.251</v>
      </c>
      <c r="F82" s="97">
        <v>1867212.129</v>
      </c>
      <c r="G82" s="97">
        <f t="shared" si="3"/>
        <v>97.26399280251961</v>
      </c>
      <c r="H82" s="97">
        <f t="shared" si="4"/>
        <v>73.3090854272208</v>
      </c>
      <c r="I82" s="88">
        <f t="shared" si="5"/>
        <v>2.26399280251961</v>
      </c>
      <c r="J82" s="68"/>
    </row>
    <row r="83" spans="1:9" s="2" customFormat="1" ht="45" customHeight="1">
      <c r="A83" s="50" t="s">
        <v>19</v>
      </c>
      <c r="B83" s="30" t="s">
        <v>111</v>
      </c>
      <c r="C83" s="30" t="s">
        <v>47</v>
      </c>
      <c r="D83" s="76">
        <f>D85+D86+D87</f>
        <v>8438944.507</v>
      </c>
      <c r="E83" s="76">
        <f>E85+E86+E87</f>
        <v>4828432.981000001</v>
      </c>
      <c r="F83" s="76">
        <f>F85+F86+F87</f>
        <v>4290883.027</v>
      </c>
      <c r="G83" s="76">
        <f t="shared" si="3"/>
        <v>88.86698943290146</v>
      </c>
      <c r="H83" s="76">
        <f t="shared" si="4"/>
        <v>50.846205037143754</v>
      </c>
      <c r="I83" s="101">
        <f t="shared" si="5"/>
        <v>-6.1330105670985375</v>
      </c>
    </row>
    <row r="84" spans="1:9" s="2" customFormat="1" ht="45" customHeight="1" hidden="1">
      <c r="A84" s="144"/>
      <c r="B84" s="145"/>
      <c r="C84" s="30" t="s">
        <v>123</v>
      </c>
      <c r="D84" s="76">
        <f>D85+D86+D88</f>
        <v>3597896.168</v>
      </c>
      <c r="E84" s="76">
        <f>E85+E86+E88</f>
        <v>2922574.063</v>
      </c>
      <c r="F84" s="76">
        <f>F85+F86+F88</f>
        <v>2633240.136</v>
      </c>
      <c r="G84" s="76">
        <f>F84/E84*100</f>
        <v>90.10003097396269</v>
      </c>
      <c r="H84" s="76">
        <f>F84/D84*100</f>
        <v>73.18833043099647</v>
      </c>
      <c r="I84" s="101">
        <f t="shared" si="5"/>
        <v>-4.899969026037311</v>
      </c>
    </row>
    <row r="85" spans="1:9" s="7" customFormat="1" ht="16.5" customHeight="1">
      <c r="A85" s="146"/>
      <c r="B85" s="147"/>
      <c r="C85" s="51" t="s">
        <v>35</v>
      </c>
      <c r="D85" s="94">
        <v>3589375.968</v>
      </c>
      <c r="E85" s="94">
        <v>2915189.863</v>
      </c>
      <c r="F85" s="94">
        <v>2627055.034</v>
      </c>
      <c r="G85" s="94">
        <f t="shared" si="3"/>
        <v>90.11608702894286</v>
      </c>
      <c r="H85" s="94">
        <f t="shared" si="4"/>
        <v>73.18974265779671</v>
      </c>
      <c r="I85" s="77">
        <f t="shared" si="5"/>
        <v>-4.883912971057143</v>
      </c>
    </row>
    <row r="86" spans="1:9" s="7" customFormat="1" ht="16.5" customHeight="1">
      <c r="A86" s="146"/>
      <c r="B86" s="147"/>
      <c r="C86" s="51" t="s">
        <v>36</v>
      </c>
      <c r="D86" s="94">
        <v>8520.2</v>
      </c>
      <c r="E86" s="94">
        <v>7384.2</v>
      </c>
      <c r="F86" s="94">
        <v>6185.102</v>
      </c>
      <c r="G86" s="94">
        <f t="shared" si="3"/>
        <v>83.76130115652339</v>
      </c>
      <c r="H86" s="94">
        <f t="shared" si="4"/>
        <v>72.59338982652989</v>
      </c>
      <c r="I86" s="77">
        <f t="shared" si="5"/>
        <v>-11.238698843476612</v>
      </c>
    </row>
    <row r="87" spans="1:9" s="2" customFormat="1" ht="27" customHeight="1">
      <c r="A87" s="146"/>
      <c r="B87" s="147"/>
      <c r="C87" s="51" t="s">
        <v>71</v>
      </c>
      <c r="D87" s="94">
        <v>4841048.339</v>
      </c>
      <c r="E87" s="94">
        <v>1905858.918</v>
      </c>
      <c r="F87" s="94">
        <v>1657642.891</v>
      </c>
      <c r="G87" s="94">
        <f t="shared" si="3"/>
        <v>86.9761594283969</v>
      </c>
      <c r="H87" s="94">
        <f t="shared" si="4"/>
        <v>34.24140340937835</v>
      </c>
      <c r="I87" s="77">
        <f t="shared" si="5"/>
        <v>-8.023840571603102</v>
      </c>
    </row>
    <row r="88" spans="1:9" s="2" customFormat="1" ht="44.25" customHeight="1" hidden="1">
      <c r="A88" s="146"/>
      <c r="B88" s="147"/>
      <c r="C88" s="113" t="s">
        <v>124</v>
      </c>
      <c r="D88" s="94"/>
      <c r="E88" s="94"/>
      <c r="F88" s="94"/>
      <c r="G88" s="94" t="e">
        <f>F88/E88*100</f>
        <v>#DIV/0!</v>
      </c>
      <c r="H88" s="94" t="e">
        <f>F88/D88*100</f>
        <v>#DIV/0!</v>
      </c>
      <c r="I88" s="77" t="e">
        <f t="shared" si="5"/>
        <v>#DIV/0!</v>
      </c>
    </row>
    <row r="89" spans="1:10" s="2" customFormat="1" ht="21" customHeight="1">
      <c r="A89" s="146"/>
      <c r="B89" s="147"/>
      <c r="C89" s="87" t="s">
        <v>96</v>
      </c>
      <c r="D89" s="97">
        <v>1888355.145</v>
      </c>
      <c r="E89" s="97">
        <v>763160.227</v>
      </c>
      <c r="F89" s="97">
        <v>606389.737</v>
      </c>
      <c r="G89" s="97">
        <f t="shared" si="3"/>
        <v>79.4577227096506</v>
      </c>
      <c r="H89" s="97">
        <f t="shared" si="4"/>
        <v>32.11205999070688</v>
      </c>
      <c r="I89" s="88">
        <f t="shared" si="5"/>
        <v>-15.542277290349404</v>
      </c>
      <c r="J89" s="67"/>
    </row>
    <row r="90" spans="1:10" s="2" customFormat="1" ht="40.5" customHeight="1" hidden="1">
      <c r="A90" s="148"/>
      <c r="B90" s="149"/>
      <c r="C90" s="87" t="s">
        <v>122</v>
      </c>
      <c r="D90" s="97"/>
      <c r="E90" s="97"/>
      <c r="F90" s="97"/>
      <c r="G90" s="97" t="e">
        <f>F90/E90*100</f>
        <v>#DIV/0!</v>
      </c>
      <c r="H90" s="97" t="e">
        <f>F90/D90*100</f>
        <v>#DIV/0!</v>
      </c>
      <c r="I90" s="88" t="e">
        <f>G90-95</f>
        <v>#DIV/0!</v>
      </c>
      <c r="J90" s="67"/>
    </row>
    <row r="91" spans="1:9" s="2" customFormat="1" ht="30" customHeight="1">
      <c r="A91" s="50" t="s">
        <v>20</v>
      </c>
      <c r="B91" s="30" t="s">
        <v>112</v>
      </c>
      <c r="C91" s="30" t="s">
        <v>48</v>
      </c>
      <c r="D91" s="76">
        <f>D92+D93+D94</f>
        <v>6576648.267999999</v>
      </c>
      <c r="E91" s="76">
        <f>E92+E93+E94</f>
        <v>6061531.318999999</v>
      </c>
      <c r="F91" s="76">
        <f>F92+F93+F94</f>
        <v>5797268.910999999</v>
      </c>
      <c r="G91" s="138">
        <f>F91/E91*100</f>
        <v>95.64033584761555</v>
      </c>
      <c r="H91" s="76">
        <f t="shared" si="4"/>
        <v>88.14929238663673</v>
      </c>
      <c r="I91" s="101">
        <f t="shared" si="5"/>
        <v>0.6403358476155461</v>
      </c>
    </row>
    <row r="92" spans="1:9" s="7" customFormat="1" ht="16.5" customHeight="1">
      <c r="A92" s="144"/>
      <c r="B92" s="145"/>
      <c r="C92" s="61" t="s">
        <v>35</v>
      </c>
      <c r="D92" s="94">
        <v>6313498.736</v>
      </c>
      <c r="E92" s="94">
        <v>5820500.429</v>
      </c>
      <c r="F92" s="94">
        <v>5560126.753</v>
      </c>
      <c r="G92" s="94">
        <f t="shared" si="3"/>
        <v>95.526610139865</v>
      </c>
      <c r="H92" s="94">
        <f t="shared" si="4"/>
        <v>88.06728227085527</v>
      </c>
      <c r="I92" s="77">
        <f t="shared" si="5"/>
        <v>0.5266101398649994</v>
      </c>
    </row>
    <row r="93" spans="1:9" s="2" customFormat="1" ht="16.5" customHeight="1">
      <c r="A93" s="146"/>
      <c r="B93" s="147"/>
      <c r="C93" s="54" t="s">
        <v>36</v>
      </c>
      <c r="D93" s="94">
        <v>254474.532</v>
      </c>
      <c r="E93" s="94">
        <v>241030.89</v>
      </c>
      <c r="F93" s="94">
        <v>237142.158</v>
      </c>
      <c r="G93" s="143">
        <f t="shared" si="3"/>
        <v>98.38662505042403</v>
      </c>
      <c r="H93" s="94">
        <f t="shared" si="4"/>
        <v>93.18895534897771</v>
      </c>
      <c r="I93" s="77">
        <f t="shared" si="5"/>
        <v>3.38662505042403</v>
      </c>
    </row>
    <row r="94" spans="1:9" s="2" customFormat="1" ht="27" customHeight="1">
      <c r="A94" s="148"/>
      <c r="B94" s="149"/>
      <c r="C94" s="54" t="s">
        <v>71</v>
      </c>
      <c r="D94" s="94">
        <v>8675</v>
      </c>
      <c r="E94" s="94">
        <v>0</v>
      </c>
      <c r="F94" s="94">
        <v>0</v>
      </c>
      <c r="G94" s="94"/>
      <c r="H94" s="94">
        <f t="shared" si="4"/>
        <v>0</v>
      </c>
      <c r="I94" s="77">
        <f t="shared" si="5"/>
        <v>-95</v>
      </c>
    </row>
    <row r="95" spans="1:9" s="2" customFormat="1" ht="30" customHeight="1">
      <c r="A95" s="57" t="s">
        <v>107</v>
      </c>
      <c r="B95" s="58" t="s">
        <v>109</v>
      </c>
      <c r="C95" s="79" t="s">
        <v>108</v>
      </c>
      <c r="D95" s="76">
        <f>D96+D97</f>
        <v>115539.413</v>
      </c>
      <c r="E95" s="76">
        <f>E96+E97</f>
        <v>94379.29400000001</v>
      </c>
      <c r="F95" s="76">
        <f>F96+F97</f>
        <v>90269.168</v>
      </c>
      <c r="G95" s="138">
        <f t="shared" si="3"/>
        <v>95.64509774781743</v>
      </c>
      <c r="H95" s="76">
        <f t="shared" si="4"/>
        <v>78.12846340148882</v>
      </c>
      <c r="I95" s="101">
        <f>G95-95</f>
        <v>0.6450977478174309</v>
      </c>
    </row>
    <row r="96" spans="1:9" s="2" customFormat="1" ht="16.5" customHeight="1">
      <c r="A96" s="144"/>
      <c r="B96" s="145"/>
      <c r="C96" s="54" t="s">
        <v>35</v>
      </c>
      <c r="D96" s="94">
        <v>115428.113</v>
      </c>
      <c r="E96" s="94">
        <v>94267.994</v>
      </c>
      <c r="F96" s="94">
        <v>90157.868</v>
      </c>
      <c r="G96" s="94">
        <f t="shared" si="3"/>
        <v>95.63995601730953</v>
      </c>
      <c r="H96" s="94">
        <f t="shared" si="4"/>
        <v>78.10737406752895</v>
      </c>
      <c r="I96" s="77">
        <f t="shared" si="5"/>
        <v>0.6399560173095296</v>
      </c>
    </row>
    <row r="97" spans="1:9" s="2" customFormat="1" ht="16.5" customHeight="1">
      <c r="A97" s="148"/>
      <c r="B97" s="149"/>
      <c r="C97" s="54" t="s">
        <v>36</v>
      </c>
      <c r="D97" s="94">
        <v>111.3</v>
      </c>
      <c r="E97" s="94">
        <v>111.3</v>
      </c>
      <c r="F97" s="94">
        <v>111.3</v>
      </c>
      <c r="G97" s="94">
        <f t="shared" si="3"/>
        <v>100</v>
      </c>
      <c r="H97" s="94">
        <f t="shared" si="4"/>
        <v>100</v>
      </c>
      <c r="I97" s="77">
        <f t="shared" si="5"/>
        <v>5</v>
      </c>
    </row>
    <row r="98" spans="1:9" s="2" customFormat="1" ht="45" customHeight="1">
      <c r="A98" s="92" t="s">
        <v>21</v>
      </c>
      <c r="B98" s="93" t="s">
        <v>118</v>
      </c>
      <c r="C98" s="30" t="s">
        <v>49</v>
      </c>
      <c r="D98" s="76">
        <f>D99</f>
        <v>72109.48</v>
      </c>
      <c r="E98" s="76">
        <f>E99</f>
        <v>59946.509</v>
      </c>
      <c r="F98" s="76">
        <f>F99</f>
        <v>59946.509</v>
      </c>
      <c r="G98" s="76">
        <f t="shared" si="3"/>
        <v>100</v>
      </c>
      <c r="H98" s="76">
        <f t="shared" si="4"/>
        <v>83.13263249159473</v>
      </c>
      <c r="I98" s="101">
        <f t="shared" si="5"/>
        <v>5</v>
      </c>
    </row>
    <row r="99" spans="1:9" s="7" customFormat="1" ht="18" customHeight="1">
      <c r="A99" s="144"/>
      <c r="B99" s="145"/>
      <c r="C99" s="51" t="s">
        <v>35</v>
      </c>
      <c r="D99" s="94">
        <v>72109.48</v>
      </c>
      <c r="E99" s="94">
        <v>59946.509</v>
      </c>
      <c r="F99" s="94">
        <v>59946.509</v>
      </c>
      <c r="G99" s="94">
        <f t="shared" si="3"/>
        <v>100</v>
      </c>
      <c r="H99" s="94">
        <f t="shared" si="4"/>
        <v>83.13263249159473</v>
      </c>
      <c r="I99" s="77">
        <f t="shared" si="5"/>
        <v>5</v>
      </c>
    </row>
    <row r="100" spans="1:9" s="28" customFormat="1" ht="27" customHeight="1" hidden="1">
      <c r="A100" s="148"/>
      <c r="B100" s="149"/>
      <c r="C100" s="51" t="s">
        <v>71</v>
      </c>
      <c r="D100" s="94">
        <v>0</v>
      </c>
      <c r="E100" s="94">
        <v>0</v>
      </c>
      <c r="F100" s="94">
        <v>0</v>
      </c>
      <c r="G100" s="94" t="e">
        <f t="shared" si="3"/>
        <v>#DIV/0!</v>
      </c>
      <c r="H100" s="100" t="e">
        <f t="shared" si="4"/>
        <v>#DIV/0!</v>
      </c>
      <c r="I100" s="106" t="e">
        <f t="shared" si="5"/>
        <v>#DIV/0!</v>
      </c>
    </row>
    <row r="101" spans="1:9" s="2" customFormat="1" ht="44.25" customHeight="1">
      <c r="A101" s="57" t="s">
        <v>22</v>
      </c>
      <c r="B101" s="58" t="s">
        <v>94</v>
      </c>
      <c r="C101" s="30" t="s">
        <v>50</v>
      </c>
      <c r="D101" s="76">
        <f>D102+D103+D104</f>
        <v>833687.346</v>
      </c>
      <c r="E101" s="76">
        <f>E102+E103+E104</f>
        <v>616499.387</v>
      </c>
      <c r="F101" s="76">
        <f>F102+F103+F104</f>
        <v>602369.703</v>
      </c>
      <c r="G101" s="76">
        <f t="shared" si="3"/>
        <v>97.7080781752667</v>
      </c>
      <c r="H101" s="76">
        <f t="shared" si="4"/>
        <v>72.25366990276952</v>
      </c>
      <c r="I101" s="101">
        <f t="shared" si="5"/>
        <v>2.7080781752667065</v>
      </c>
    </row>
    <row r="102" spans="1:9" s="7" customFormat="1" ht="17.25" customHeight="1">
      <c r="A102" s="144"/>
      <c r="B102" s="145"/>
      <c r="C102" s="54" t="s">
        <v>35</v>
      </c>
      <c r="D102" s="94">
        <v>323619.291</v>
      </c>
      <c r="E102" s="94">
        <v>280812.907</v>
      </c>
      <c r="F102" s="94">
        <v>280055.007</v>
      </c>
      <c r="G102" s="94">
        <f t="shared" si="3"/>
        <v>99.73010499834325</v>
      </c>
      <c r="H102" s="94">
        <f t="shared" si="4"/>
        <v>86.53841559772775</v>
      </c>
      <c r="I102" s="77">
        <f t="shared" si="5"/>
        <v>4.730104998343251</v>
      </c>
    </row>
    <row r="103" spans="1:9" s="14" customFormat="1" ht="18" customHeight="1">
      <c r="A103" s="146"/>
      <c r="B103" s="147"/>
      <c r="C103" s="54" t="s">
        <v>36</v>
      </c>
      <c r="D103" s="94">
        <v>315464.401</v>
      </c>
      <c r="E103" s="94">
        <v>211019.914</v>
      </c>
      <c r="F103" s="94">
        <v>197678.866</v>
      </c>
      <c r="G103" s="94">
        <f>F103/E103*100</f>
        <v>93.67782511749105</v>
      </c>
      <c r="H103" s="94">
        <f>F103/D103*100</f>
        <v>62.66281246738836</v>
      </c>
      <c r="I103" s="77">
        <f>G103-95</f>
        <v>-1.3221748825089463</v>
      </c>
    </row>
    <row r="104" spans="1:10" s="28" customFormat="1" ht="28.5" customHeight="1">
      <c r="A104" s="148"/>
      <c r="B104" s="149"/>
      <c r="C104" s="54" t="s">
        <v>71</v>
      </c>
      <c r="D104" s="94">
        <v>194603.654</v>
      </c>
      <c r="E104" s="94">
        <v>124666.566</v>
      </c>
      <c r="F104" s="94">
        <v>124635.83</v>
      </c>
      <c r="G104" s="141">
        <f>F104/E104*100</f>
        <v>99.97534543463722</v>
      </c>
      <c r="H104" s="94">
        <f>F104/D104*100</f>
        <v>64.04598651575165</v>
      </c>
      <c r="I104" s="77">
        <f>G104-95</f>
        <v>4.9753454346372195</v>
      </c>
      <c r="J104" s="2"/>
    </row>
    <row r="105" spans="1:9" s="2" customFormat="1" ht="44.25" customHeight="1">
      <c r="A105" s="50" t="s">
        <v>23</v>
      </c>
      <c r="B105" s="30" t="s">
        <v>76</v>
      </c>
      <c r="C105" s="30" t="s">
        <v>51</v>
      </c>
      <c r="D105" s="76">
        <f>D106+D107+D108</f>
        <v>209575.20899999997</v>
      </c>
      <c r="E105" s="76">
        <f>E106+E107+E108</f>
        <v>177576.13199999998</v>
      </c>
      <c r="F105" s="76">
        <f>F106+F107+F108</f>
        <v>171204.75</v>
      </c>
      <c r="G105" s="76">
        <f t="shared" si="3"/>
        <v>96.41202794078205</v>
      </c>
      <c r="H105" s="76">
        <f t="shared" si="4"/>
        <v>81.6913177932224</v>
      </c>
      <c r="I105" s="101">
        <f t="shared" si="5"/>
        <v>1.4120279407820533</v>
      </c>
    </row>
    <row r="106" spans="1:9" s="7" customFormat="1" ht="17.25" customHeight="1">
      <c r="A106" s="144"/>
      <c r="B106" s="145"/>
      <c r="C106" s="54" t="s">
        <v>35</v>
      </c>
      <c r="D106" s="94">
        <v>203359.805</v>
      </c>
      <c r="E106" s="94">
        <v>173412.133</v>
      </c>
      <c r="F106" s="94">
        <v>167041.06</v>
      </c>
      <c r="G106" s="141">
        <f t="shared" si="3"/>
        <v>96.32605118812533</v>
      </c>
      <c r="H106" s="94">
        <f t="shared" si="4"/>
        <v>82.14064721393689</v>
      </c>
      <c r="I106" s="77">
        <f t="shared" si="5"/>
        <v>1.3260511881253336</v>
      </c>
    </row>
    <row r="107" spans="1:9" s="7" customFormat="1" ht="17.25" customHeight="1">
      <c r="A107" s="146"/>
      <c r="B107" s="147"/>
      <c r="C107" s="51" t="s">
        <v>36</v>
      </c>
      <c r="D107" s="94">
        <v>4494.8</v>
      </c>
      <c r="E107" s="94">
        <v>2692.762</v>
      </c>
      <c r="F107" s="94">
        <v>2692.762</v>
      </c>
      <c r="G107" s="94">
        <f t="shared" si="3"/>
        <v>100</v>
      </c>
      <c r="H107" s="94">
        <f t="shared" si="4"/>
        <v>59.908383020379105</v>
      </c>
      <c r="I107" s="77">
        <f t="shared" si="5"/>
        <v>5</v>
      </c>
    </row>
    <row r="108" spans="1:12" s="7" customFormat="1" ht="28.5" customHeight="1">
      <c r="A108" s="146"/>
      <c r="B108" s="147"/>
      <c r="C108" s="51" t="s">
        <v>71</v>
      </c>
      <c r="D108" s="94">
        <v>1720.604</v>
      </c>
      <c r="E108" s="94">
        <v>1471.237</v>
      </c>
      <c r="F108" s="94">
        <v>1470.928</v>
      </c>
      <c r="G108" s="141">
        <f t="shared" si="3"/>
        <v>99.97899726556632</v>
      </c>
      <c r="H108" s="94">
        <f t="shared" si="4"/>
        <v>85.48904919435269</v>
      </c>
      <c r="I108" s="77">
        <f t="shared" si="5"/>
        <v>4.978997265566321</v>
      </c>
      <c r="L108" s="53"/>
    </row>
    <row r="109" spans="1:9" s="11" customFormat="1" ht="21" customHeight="1" hidden="1">
      <c r="A109" s="148"/>
      <c r="B109" s="149"/>
      <c r="C109" s="87" t="s">
        <v>96</v>
      </c>
      <c r="D109" s="97"/>
      <c r="E109" s="97"/>
      <c r="F109" s="97"/>
      <c r="G109" s="94" t="e">
        <f t="shared" si="3"/>
        <v>#DIV/0!</v>
      </c>
      <c r="H109" s="97" t="e">
        <f t="shared" si="4"/>
        <v>#DIV/0!</v>
      </c>
      <c r="I109" s="88" t="e">
        <f t="shared" si="5"/>
        <v>#DIV/0!</v>
      </c>
    </row>
    <row r="110" spans="1:9" s="2" customFormat="1" ht="27.75" customHeight="1">
      <c r="A110" s="50" t="s">
        <v>24</v>
      </c>
      <c r="B110" s="30" t="s">
        <v>25</v>
      </c>
      <c r="C110" s="30" t="s">
        <v>52</v>
      </c>
      <c r="D110" s="76">
        <f>D111+D112+D113</f>
        <v>744597.368</v>
      </c>
      <c r="E110" s="76">
        <f>E111+E112+E113</f>
        <v>591393.0900000001</v>
      </c>
      <c r="F110" s="76">
        <f>F111+F112+F113</f>
        <v>588292.843</v>
      </c>
      <c r="G110" s="76">
        <f t="shared" si="3"/>
        <v>99.47577219747357</v>
      </c>
      <c r="H110" s="76">
        <f t="shared" si="4"/>
        <v>79.00818190912543</v>
      </c>
      <c r="I110" s="101">
        <f t="shared" si="5"/>
        <v>4.4757721974735745</v>
      </c>
    </row>
    <row r="111" spans="1:9" s="7" customFormat="1" ht="18" customHeight="1">
      <c r="A111" s="144"/>
      <c r="B111" s="145"/>
      <c r="C111" s="54" t="s">
        <v>35</v>
      </c>
      <c r="D111" s="94">
        <v>742792.865</v>
      </c>
      <c r="E111" s="94">
        <v>589588.587</v>
      </c>
      <c r="F111" s="94">
        <v>586488.34</v>
      </c>
      <c r="G111" s="94">
        <f t="shared" si="3"/>
        <v>99.47416773859632</v>
      </c>
      <c r="H111" s="94">
        <f t="shared" si="4"/>
        <v>78.95718545977147</v>
      </c>
      <c r="I111" s="77">
        <f t="shared" si="5"/>
        <v>4.474167738596321</v>
      </c>
    </row>
    <row r="112" spans="1:9" s="28" customFormat="1" ht="16.5" customHeight="1" hidden="1">
      <c r="A112" s="146"/>
      <c r="B112" s="147"/>
      <c r="C112" s="54" t="s">
        <v>36</v>
      </c>
      <c r="D112" s="94">
        <v>0</v>
      </c>
      <c r="E112" s="94">
        <v>0</v>
      </c>
      <c r="F112" s="94">
        <v>0</v>
      </c>
      <c r="G112" s="94" t="e">
        <f t="shared" si="3"/>
        <v>#DIV/0!</v>
      </c>
      <c r="H112" s="100" t="e">
        <f t="shared" si="4"/>
        <v>#DIV/0!</v>
      </c>
      <c r="I112" s="77" t="e">
        <f t="shared" si="5"/>
        <v>#DIV/0!</v>
      </c>
    </row>
    <row r="113" spans="1:9" s="2" customFormat="1" ht="27.75" customHeight="1">
      <c r="A113" s="148"/>
      <c r="B113" s="149"/>
      <c r="C113" s="54" t="s">
        <v>71</v>
      </c>
      <c r="D113" s="94">
        <f>112.5+52.5+1639.503</f>
        <v>1804.503</v>
      </c>
      <c r="E113" s="94">
        <f>112.5+52.5+1639.503</f>
        <v>1804.503</v>
      </c>
      <c r="F113" s="94">
        <f>112.5+52.5+1639.503</f>
        <v>1804.503</v>
      </c>
      <c r="G113" s="94">
        <f t="shared" si="3"/>
        <v>100</v>
      </c>
      <c r="H113" s="94">
        <f t="shared" si="4"/>
        <v>100</v>
      </c>
      <c r="I113" s="77">
        <f t="shared" si="5"/>
        <v>5</v>
      </c>
    </row>
    <row r="114" spans="1:9" s="2" customFormat="1" ht="45" customHeight="1">
      <c r="A114" s="50" t="s">
        <v>26</v>
      </c>
      <c r="B114" s="30" t="s">
        <v>77</v>
      </c>
      <c r="C114" s="30" t="s">
        <v>53</v>
      </c>
      <c r="D114" s="76">
        <f>D115+D116+D117</f>
        <v>1121196.1709999999</v>
      </c>
      <c r="E114" s="76">
        <f>E115+E116+E117</f>
        <v>1006440.921</v>
      </c>
      <c r="F114" s="76">
        <f>F115+F116+F117</f>
        <v>1006385.153</v>
      </c>
      <c r="G114" s="138">
        <f t="shared" si="3"/>
        <v>99.99445888985272</v>
      </c>
      <c r="H114" s="76">
        <f t="shared" si="4"/>
        <v>89.7599527210658</v>
      </c>
      <c r="I114" s="101">
        <f t="shared" si="5"/>
        <v>4.994458889852723</v>
      </c>
    </row>
    <row r="115" spans="1:9" s="7" customFormat="1" ht="18" customHeight="1">
      <c r="A115" s="144"/>
      <c r="B115" s="145"/>
      <c r="C115" s="54" t="s">
        <v>35</v>
      </c>
      <c r="D115" s="94">
        <v>1067581.504</v>
      </c>
      <c r="E115" s="94">
        <v>955826.254</v>
      </c>
      <c r="F115" s="94">
        <v>955826.253</v>
      </c>
      <c r="G115" s="94">
        <f t="shared" si="3"/>
        <v>99.99999989537848</v>
      </c>
      <c r="H115" s="94">
        <f t="shared" si="4"/>
        <v>89.53192326943874</v>
      </c>
      <c r="I115" s="77">
        <f t="shared" si="5"/>
        <v>4.99999989537848</v>
      </c>
    </row>
    <row r="116" spans="1:9" s="9" customFormat="1" ht="17.25" customHeight="1" hidden="1">
      <c r="A116" s="146"/>
      <c r="B116" s="147"/>
      <c r="C116" s="54" t="s">
        <v>36</v>
      </c>
      <c r="D116" s="94"/>
      <c r="E116" s="94"/>
      <c r="F116" s="94"/>
      <c r="G116" s="94" t="e">
        <f t="shared" si="3"/>
        <v>#DIV/0!</v>
      </c>
      <c r="H116" s="100" t="e">
        <f t="shared" si="4"/>
        <v>#DIV/0!</v>
      </c>
      <c r="I116" s="106" t="e">
        <f t="shared" si="5"/>
        <v>#DIV/0!</v>
      </c>
    </row>
    <row r="117" spans="1:9" s="2" customFormat="1" ht="27" customHeight="1">
      <c r="A117" s="146"/>
      <c r="B117" s="147"/>
      <c r="C117" s="54" t="s">
        <v>71</v>
      </c>
      <c r="D117" s="94">
        <f>18948+34666.667</f>
        <v>53614.667</v>
      </c>
      <c r="E117" s="94">
        <f>15948+34666.667</f>
        <v>50614.667</v>
      </c>
      <c r="F117" s="94">
        <f>15892.233+34666.667</f>
        <v>50558.9</v>
      </c>
      <c r="G117" s="143">
        <f t="shared" si="3"/>
        <v>99.88982047436961</v>
      </c>
      <c r="H117" s="94">
        <f t="shared" si="4"/>
        <v>94.30050176381772</v>
      </c>
      <c r="I117" s="77">
        <f t="shared" si="5"/>
        <v>4.889820474369614</v>
      </c>
    </row>
    <row r="118" spans="1:12" s="2" customFormat="1" ht="21" customHeight="1">
      <c r="A118" s="148"/>
      <c r="B118" s="149"/>
      <c r="C118" s="89" t="s">
        <v>96</v>
      </c>
      <c r="D118" s="97">
        <v>4480.7</v>
      </c>
      <c r="E118" s="97">
        <v>381.66</v>
      </c>
      <c r="F118" s="97">
        <v>381.66</v>
      </c>
      <c r="G118" s="97">
        <f t="shared" si="3"/>
        <v>100</v>
      </c>
      <c r="H118" s="97">
        <f t="shared" si="4"/>
        <v>8.517865512085168</v>
      </c>
      <c r="I118" s="88">
        <f t="shared" si="5"/>
        <v>5</v>
      </c>
      <c r="J118" s="67"/>
      <c r="K118" s="67"/>
      <c r="L118" s="67"/>
    </row>
    <row r="119" spans="1:9" s="2" customFormat="1" ht="30" customHeight="1">
      <c r="A119" s="50" t="s">
        <v>27</v>
      </c>
      <c r="B119" s="30" t="s">
        <v>28</v>
      </c>
      <c r="C119" s="30" t="s">
        <v>54</v>
      </c>
      <c r="D119" s="76">
        <f>D120</f>
        <v>50648.1</v>
      </c>
      <c r="E119" s="76">
        <f>E120</f>
        <v>43049.25</v>
      </c>
      <c r="F119" s="76">
        <f>F120</f>
        <v>40250.218</v>
      </c>
      <c r="G119" s="76">
        <f t="shared" si="3"/>
        <v>93.49807023351163</v>
      </c>
      <c r="H119" s="76">
        <f t="shared" si="4"/>
        <v>79.47034143432823</v>
      </c>
      <c r="I119" s="101">
        <f t="shared" si="5"/>
        <v>-1.5019297664883737</v>
      </c>
    </row>
    <row r="120" spans="1:9" s="7" customFormat="1" ht="18" customHeight="1">
      <c r="A120" s="144"/>
      <c r="B120" s="145"/>
      <c r="C120" s="54" t="s">
        <v>35</v>
      </c>
      <c r="D120" s="94">
        <v>50648.1</v>
      </c>
      <c r="E120" s="94">
        <v>43049.25</v>
      </c>
      <c r="F120" s="94">
        <v>40250.218</v>
      </c>
      <c r="G120" s="94">
        <f t="shared" si="3"/>
        <v>93.49807023351163</v>
      </c>
      <c r="H120" s="94">
        <f t="shared" si="4"/>
        <v>79.47034143432823</v>
      </c>
      <c r="I120" s="77">
        <f t="shared" si="5"/>
        <v>-1.5019297664883737</v>
      </c>
    </row>
    <row r="121" spans="1:9" s="11" customFormat="1" ht="28.5" customHeight="1" hidden="1">
      <c r="A121" s="148"/>
      <c r="B121" s="149"/>
      <c r="C121" s="54" t="s">
        <v>71</v>
      </c>
      <c r="D121" s="94">
        <v>0</v>
      </c>
      <c r="E121" s="94">
        <v>0</v>
      </c>
      <c r="F121" s="94">
        <v>0</v>
      </c>
      <c r="G121" s="94" t="e">
        <f t="shared" si="3"/>
        <v>#DIV/0!</v>
      </c>
      <c r="H121" s="100" t="e">
        <f t="shared" si="4"/>
        <v>#DIV/0!</v>
      </c>
      <c r="I121" s="106" t="e">
        <f t="shared" si="5"/>
        <v>#DIV/0!</v>
      </c>
    </row>
    <row r="122" spans="1:9" s="2" customFormat="1" ht="30" customHeight="1">
      <c r="A122" s="50" t="s">
        <v>29</v>
      </c>
      <c r="B122" s="30" t="s">
        <v>30</v>
      </c>
      <c r="C122" s="30" t="s">
        <v>55</v>
      </c>
      <c r="D122" s="76">
        <f>D123</f>
        <v>11463.943</v>
      </c>
      <c r="E122" s="76">
        <f>E123</f>
        <v>11350.163</v>
      </c>
      <c r="F122" s="76">
        <f>F123</f>
        <v>9514.115</v>
      </c>
      <c r="G122" s="76">
        <f t="shared" si="3"/>
        <v>83.8235979518532</v>
      </c>
      <c r="H122" s="76">
        <f t="shared" si="4"/>
        <v>82.9916460680239</v>
      </c>
      <c r="I122" s="101">
        <f t="shared" si="5"/>
        <v>-11.176402048146798</v>
      </c>
    </row>
    <row r="123" spans="1:9" s="7" customFormat="1" ht="18" customHeight="1">
      <c r="A123" s="181"/>
      <c r="B123" s="172"/>
      <c r="C123" s="51" t="s">
        <v>35</v>
      </c>
      <c r="D123" s="94">
        <v>11463.943</v>
      </c>
      <c r="E123" s="94">
        <v>11350.163</v>
      </c>
      <c r="F123" s="94">
        <v>9514.115</v>
      </c>
      <c r="G123" s="94">
        <f t="shared" si="3"/>
        <v>83.8235979518532</v>
      </c>
      <c r="H123" s="94">
        <f t="shared" si="4"/>
        <v>82.9916460680239</v>
      </c>
      <c r="I123" s="77">
        <f t="shared" si="5"/>
        <v>-11.176402048146798</v>
      </c>
    </row>
    <row r="124" spans="1:9" s="2" customFormat="1" ht="25.5" customHeight="1">
      <c r="A124" s="50" t="s">
        <v>31</v>
      </c>
      <c r="B124" s="30" t="s">
        <v>32</v>
      </c>
      <c r="C124" s="30" t="s">
        <v>83</v>
      </c>
      <c r="D124" s="76">
        <f>D125+D126</f>
        <v>219798.8</v>
      </c>
      <c r="E124" s="76">
        <f>E125+E126</f>
        <v>183592.45</v>
      </c>
      <c r="F124" s="76">
        <f>F125+F126</f>
        <v>162145.423</v>
      </c>
      <c r="G124" s="76">
        <f t="shared" si="3"/>
        <v>88.31813236328618</v>
      </c>
      <c r="H124" s="76">
        <f t="shared" si="4"/>
        <v>73.76993095503707</v>
      </c>
      <c r="I124" s="101">
        <f t="shared" si="5"/>
        <v>-6.681867636713818</v>
      </c>
    </row>
    <row r="125" spans="1:9" s="7" customFormat="1" ht="18" customHeight="1">
      <c r="A125" s="144"/>
      <c r="B125" s="145"/>
      <c r="C125" s="51" t="s">
        <v>35</v>
      </c>
      <c r="D125" s="94">
        <v>219798.8</v>
      </c>
      <c r="E125" s="94">
        <v>183592.45</v>
      </c>
      <c r="F125" s="94">
        <v>162145.423</v>
      </c>
      <c r="G125" s="94">
        <f>F125/E125*100</f>
        <v>88.31813236328618</v>
      </c>
      <c r="H125" s="94">
        <f t="shared" si="4"/>
        <v>73.76993095503707</v>
      </c>
      <c r="I125" s="77">
        <f t="shared" si="5"/>
        <v>-6.681867636713818</v>
      </c>
    </row>
    <row r="126" spans="1:9" s="83" customFormat="1" ht="27" customHeight="1" hidden="1">
      <c r="A126" s="148"/>
      <c r="B126" s="149"/>
      <c r="C126" s="51" t="s">
        <v>71</v>
      </c>
      <c r="D126" s="94">
        <v>0</v>
      </c>
      <c r="E126" s="94">
        <v>0</v>
      </c>
      <c r="F126" s="94">
        <v>0</v>
      </c>
      <c r="G126" s="94" t="e">
        <f t="shared" si="3"/>
        <v>#DIV/0!</v>
      </c>
      <c r="H126" s="100" t="e">
        <f t="shared" si="4"/>
        <v>#DIV/0!</v>
      </c>
      <c r="I126" s="106" t="e">
        <f t="shared" si="5"/>
        <v>#DIV/0!</v>
      </c>
    </row>
    <row r="127" spans="1:9" s="3" customFormat="1" ht="44.25" customHeight="1">
      <c r="A127" s="50" t="s">
        <v>33</v>
      </c>
      <c r="B127" s="30" t="s">
        <v>78</v>
      </c>
      <c r="C127" s="30" t="s">
        <v>57</v>
      </c>
      <c r="D127" s="76">
        <f>D128+D129+D130</f>
        <v>4467292.609999999</v>
      </c>
      <c r="E127" s="76">
        <f>E128+E129+E130</f>
        <v>3554611.796</v>
      </c>
      <c r="F127" s="76">
        <f>F128+F129+F130</f>
        <v>3461158.637</v>
      </c>
      <c r="G127" s="76">
        <f t="shared" si="3"/>
        <v>97.37093206337855</v>
      </c>
      <c r="H127" s="76">
        <f t="shared" si="4"/>
        <v>77.47776873295076</v>
      </c>
      <c r="I127" s="101">
        <f t="shared" si="5"/>
        <v>2.3709320633785467</v>
      </c>
    </row>
    <row r="128" spans="1:9" s="7" customFormat="1" ht="17.25" customHeight="1">
      <c r="A128" s="144"/>
      <c r="B128" s="145"/>
      <c r="C128" s="54" t="s">
        <v>35</v>
      </c>
      <c r="D128" s="94">
        <v>1060626.518</v>
      </c>
      <c r="E128" s="94">
        <v>1037027.033</v>
      </c>
      <c r="F128" s="94">
        <v>987236.881</v>
      </c>
      <c r="G128" s="94">
        <f t="shared" si="3"/>
        <v>95.198760455071</v>
      </c>
      <c r="H128" s="94">
        <f t="shared" si="4"/>
        <v>93.08053911961497</v>
      </c>
      <c r="I128" s="77">
        <f t="shared" si="5"/>
        <v>0.19876045507099604</v>
      </c>
    </row>
    <row r="129" spans="1:9" s="2" customFormat="1" ht="17.25" customHeight="1">
      <c r="A129" s="146"/>
      <c r="B129" s="147"/>
      <c r="C129" s="54" t="s">
        <v>36</v>
      </c>
      <c r="D129" s="94">
        <v>326582.581</v>
      </c>
      <c r="E129" s="94">
        <v>283172.042</v>
      </c>
      <c r="F129" s="94">
        <v>252280.98</v>
      </c>
      <c r="G129" s="94">
        <f t="shared" si="3"/>
        <v>89.09106217484563</v>
      </c>
      <c r="H129" s="94">
        <f t="shared" si="4"/>
        <v>77.24875565240266</v>
      </c>
      <c r="I129" s="77">
        <f t="shared" si="5"/>
        <v>-5.908937825154368</v>
      </c>
    </row>
    <row r="130" spans="1:9" s="2" customFormat="1" ht="27" customHeight="1">
      <c r="A130" s="146"/>
      <c r="B130" s="147"/>
      <c r="C130" s="54" t="s">
        <v>71</v>
      </c>
      <c r="D130" s="94">
        <v>3080083.511</v>
      </c>
      <c r="E130" s="94">
        <v>2234412.721</v>
      </c>
      <c r="F130" s="94">
        <v>2221640.776</v>
      </c>
      <c r="G130" s="94">
        <f t="shared" si="3"/>
        <v>99.42839812537927</v>
      </c>
      <c r="H130" s="94">
        <f t="shared" si="4"/>
        <v>72.12923831661654</v>
      </c>
      <c r="I130" s="77">
        <f t="shared" si="5"/>
        <v>4.428398125379275</v>
      </c>
    </row>
    <row r="131" spans="1:10" s="2" customFormat="1" ht="21" customHeight="1">
      <c r="A131" s="148"/>
      <c r="B131" s="149"/>
      <c r="C131" s="89" t="s">
        <v>96</v>
      </c>
      <c r="D131" s="97">
        <v>4046839.288</v>
      </c>
      <c r="E131" s="97">
        <v>3157947.496</v>
      </c>
      <c r="F131" s="97">
        <v>3085548.753</v>
      </c>
      <c r="G131" s="97">
        <f>F131/E131*100</f>
        <v>97.70741144076324</v>
      </c>
      <c r="H131" s="97">
        <f t="shared" si="4"/>
        <v>76.24589298985771</v>
      </c>
      <c r="I131" s="88">
        <f t="shared" si="5"/>
        <v>2.707411440763238</v>
      </c>
      <c r="J131" s="67"/>
    </row>
    <row r="132" spans="1:9" s="2" customFormat="1" ht="45" customHeight="1">
      <c r="A132" s="57" t="s">
        <v>34</v>
      </c>
      <c r="B132" s="58" t="s">
        <v>79</v>
      </c>
      <c r="C132" s="30" t="s">
        <v>56</v>
      </c>
      <c r="D132" s="76">
        <f>D133+D134</f>
        <v>345789.923</v>
      </c>
      <c r="E132" s="76">
        <f>E133+E134</f>
        <v>316598.31799999997</v>
      </c>
      <c r="F132" s="76">
        <f>F133+F134</f>
        <v>313259.04099999997</v>
      </c>
      <c r="G132" s="76">
        <f t="shared" si="3"/>
        <v>98.94526382164797</v>
      </c>
      <c r="H132" s="95">
        <f t="shared" si="4"/>
        <v>90.59229901271587</v>
      </c>
      <c r="I132" s="102">
        <f t="shared" si="5"/>
        <v>3.94526382164797</v>
      </c>
    </row>
    <row r="133" spans="1:9" s="7" customFormat="1" ht="18" customHeight="1">
      <c r="A133" s="144"/>
      <c r="B133" s="145"/>
      <c r="C133" s="54" t="s">
        <v>35</v>
      </c>
      <c r="D133" s="94">
        <v>264446.228</v>
      </c>
      <c r="E133" s="94">
        <v>235254.623</v>
      </c>
      <c r="F133" s="94">
        <v>231915.346</v>
      </c>
      <c r="G133" s="94">
        <f>F133/E133*100</f>
        <v>98.58056902031635</v>
      </c>
      <c r="H133" s="94">
        <f t="shared" si="4"/>
        <v>87.69848893439311</v>
      </c>
      <c r="I133" s="77">
        <f>G133-95</f>
        <v>3.5805690203163465</v>
      </c>
    </row>
    <row r="134" spans="1:9" s="7" customFormat="1" ht="28.5" customHeight="1" thickBot="1">
      <c r="A134" s="146"/>
      <c r="B134" s="147"/>
      <c r="C134" s="54" t="s">
        <v>71</v>
      </c>
      <c r="D134" s="94">
        <v>81343.695</v>
      </c>
      <c r="E134" s="94">
        <v>81343.695</v>
      </c>
      <c r="F134" s="94">
        <v>81343.695</v>
      </c>
      <c r="G134" s="94">
        <f>F134/E134*100</f>
        <v>100</v>
      </c>
      <c r="H134" s="94">
        <f t="shared" si="4"/>
        <v>100</v>
      </c>
      <c r="I134" s="77">
        <f>G134-95</f>
        <v>5</v>
      </c>
    </row>
    <row r="135" spans="1:9" s="7" customFormat="1" ht="21" customHeight="1" hidden="1">
      <c r="A135" s="148"/>
      <c r="B135" s="149"/>
      <c r="C135" s="89" t="s">
        <v>96</v>
      </c>
      <c r="D135" s="97"/>
      <c r="E135" s="97"/>
      <c r="F135" s="97"/>
      <c r="G135" s="97"/>
      <c r="H135" s="97"/>
      <c r="I135" s="88"/>
    </row>
    <row r="136" spans="1:9" s="72" customFormat="1" ht="18" customHeight="1" hidden="1">
      <c r="A136" s="148" t="s">
        <v>72</v>
      </c>
      <c r="B136" s="171"/>
      <c r="C136" s="172"/>
      <c r="D136" s="95">
        <v>0</v>
      </c>
      <c r="E136" s="95" t="s">
        <v>67</v>
      </c>
      <c r="F136" s="95" t="s">
        <v>67</v>
      </c>
      <c r="G136" s="94" t="e">
        <f t="shared" si="3"/>
        <v>#VALUE!</v>
      </c>
      <c r="H136" s="94"/>
      <c r="I136" s="77"/>
    </row>
    <row r="137" spans="1:9" s="72" customFormat="1" ht="27.75" customHeight="1" hidden="1" thickBot="1">
      <c r="A137" s="146" t="s">
        <v>106</v>
      </c>
      <c r="B137" s="173"/>
      <c r="C137" s="145"/>
      <c r="D137" s="139">
        <v>0</v>
      </c>
      <c r="E137" s="139">
        <v>0</v>
      </c>
      <c r="F137" s="139">
        <v>0</v>
      </c>
      <c r="G137" s="121" t="e">
        <f t="shared" si="3"/>
        <v>#DIV/0!</v>
      </c>
      <c r="H137" s="121"/>
      <c r="I137" s="122"/>
    </row>
    <row r="138" spans="1:11" s="1" customFormat="1" ht="26.25" customHeight="1" thickBot="1">
      <c r="A138" s="177" t="s">
        <v>65</v>
      </c>
      <c r="B138" s="178"/>
      <c r="C138" s="178"/>
      <c r="D138" s="134">
        <f>D141+D142+D143</f>
        <v>54147114.135000005</v>
      </c>
      <c r="E138" s="134">
        <f>E141+E142+E143</f>
        <v>43765851.928</v>
      </c>
      <c r="F138" s="134">
        <f>F141+F142+F143</f>
        <v>42338508.371999994</v>
      </c>
      <c r="G138" s="134">
        <f t="shared" si="3"/>
        <v>96.73868211602927</v>
      </c>
      <c r="H138" s="134">
        <f t="shared" si="4"/>
        <v>78.19162488778495</v>
      </c>
      <c r="I138" s="135">
        <f t="shared" si="5"/>
        <v>1.738682116029267</v>
      </c>
      <c r="J138" s="63"/>
      <c r="K138" s="63"/>
    </row>
    <row r="139" spans="1:11" s="1" customFormat="1" ht="36.75" customHeight="1" hidden="1">
      <c r="A139" s="182" t="s">
        <v>119</v>
      </c>
      <c r="B139" s="182"/>
      <c r="C139" s="182"/>
      <c r="D139" s="132">
        <f>D141+D142+D144</f>
        <v>51684617.749000005</v>
      </c>
      <c r="E139" s="132">
        <f>E141+E142+E144</f>
        <v>43765851.928</v>
      </c>
      <c r="F139" s="132">
        <f>F141+F142+F144</f>
        <v>42338508.371999994</v>
      </c>
      <c r="G139" s="132">
        <f>F139/E139*100</f>
        <v>96.73868211602927</v>
      </c>
      <c r="H139" s="132">
        <f>F139/D139*100</f>
        <v>81.91703879404074</v>
      </c>
      <c r="I139" s="133">
        <f>G139-95</f>
        <v>1.738682116029267</v>
      </c>
      <c r="J139" s="63"/>
      <c r="K139" s="63"/>
    </row>
    <row r="140" spans="1:9" s="1" customFormat="1" ht="15.75" customHeight="1">
      <c r="A140" s="162"/>
      <c r="B140" s="162"/>
      <c r="C140" s="30" t="s">
        <v>63</v>
      </c>
      <c r="D140" s="95"/>
      <c r="E140" s="95"/>
      <c r="F140" s="95"/>
      <c r="G140" s="94"/>
      <c r="H140" s="94"/>
      <c r="I140" s="77"/>
    </row>
    <row r="141" spans="1:9" s="1" customFormat="1" ht="20.25" customHeight="1">
      <c r="A141" s="162"/>
      <c r="B141" s="162"/>
      <c r="C141" s="30" t="s">
        <v>35</v>
      </c>
      <c r="D141" s="95">
        <f>D7+D11+D23+D29+D34+D38+D43+D47+D51+D55+D59+D63+D67+D71+D75+D80+D85+D96+D92+D99+D102+D106+D111+D115+D120+D123+D125+D128+D133</f>
        <v>28134886.970000006</v>
      </c>
      <c r="E141" s="95">
        <f>E7+E11+E23+E29+E34+E38+E43+E47+E51+E55+E59+E63+E67+E71+E75+E80+E85+E92+E96+E99+E102+E106+E111+E115+E120+E123+E125+E128+E133</f>
        <v>24462799.202999998</v>
      </c>
      <c r="F141" s="95">
        <f>F7+F11+F23+F29+F34+F38+F43+F47+F51+F55+F59+F63+F67+F71+F75+F80+F85+F92+F96+F99+F102+F106+F111+F115+F120+F123+F125+F128+F133</f>
        <v>23375969.855999995</v>
      </c>
      <c r="G141" s="95">
        <f t="shared" si="3"/>
        <v>95.55721592618592</v>
      </c>
      <c r="H141" s="95">
        <f t="shared" si="4"/>
        <v>83.08535193663865</v>
      </c>
      <c r="I141" s="102">
        <f t="shared" si="5"/>
        <v>0.5572159261859184</v>
      </c>
    </row>
    <row r="142" spans="1:9" s="1" customFormat="1" ht="20.25" customHeight="1">
      <c r="A142" s="162"/>
      <c r="B142" s="162"/>
      <c r="C142" s="30" t="s">
        <v>36</v>
      </c>
      <c r="D142" s="95">
        <f>D26+D30+D39+D44+D48+D52+D56+D60+D64+D68+D72+D76+D86+D93+D103+D107+D129+D97</f>
        <v>12235866.507000001</v>
      </c>
      <c r="E142" s="95">
        <f>E26+E30+E39+E44+E48+E52+E56+E60+E64+E68+E72+E76+E86+E93+E103+E107+E129+E97</f>
        <v>10508863.938000001</v>
      </c>
      <c r="F142" s="95">
        <f>F26+F30+F39+F44+F48+F52+F56+F60+F64+F68+F72+F76+F86+F93+F103+F107+F129+F97</f>
        <v>10449583.462000003</v>
      </c>
      <c r="G142" s="95">
        <f t="shared" si="3"/>
        <v>99.43590024240736</v>
      </c>
      <c r="H142" s="95">
        <f t="shared" si="4"/>
        <v>85.401254222755</v>
      </c>
      <c r="I142" s="102">
        <f t="shared" si="5"/>
        <v>4.435900242407357</v>
      </c>
    </row>
    <row r="143" spans="1:9" s="1" customFormat="1" ht="30" customHeight="1" thickBot="1">
      <c r="A143" s="162"/>
      <c r="B143" s="162"/>
      <c r="C143" s="31" t="s">
        <v>71</v>
      </c>
      <c r="D143" s="95">
        <f>D8+D31+D35+D40+D45+D49+D53+D57+D61+D65+D69+D73+D77+D81+D87+D94+D108+D113+D117+D126+D130+D134+D136+D104+D27</f>
        <v>13776360.657999998</v>
      </c>
      <c r="E143" s="95">
        <f>E8+E31+E35+E40+E45+E49+E53+E57+E61+E65+E69+E73+E77+E81+E87+E94+E108+E113+E117+E126+E130+E134+E104+E27</f>
        <v>8794188.786999999</v>
      </c>
      <c r="F143" s="95">
        <f>F8+F31+F35+F40+F45+F49+F53+F57+F61+F65+F69+F73+F77+F81+F87+F94+F108+F113+F117+F126+F130+F134+F104+F27</f>
        <v>8512955.054</v>
      </c>
      <c r="G143" s="95">
        <f aca="true" t="shared" si="6" ref="G143:G152">F143/E143*100</f>
        <v>96.80205031058996</v>
      </c>
      <c r="H143" s="95">
        <f aca="true" t="shared" si="7" ref="H143:H152">F143/D143*100</f>
        <v>61.79393284870548</v>
      </c>
      <c r="I143" s="102">
        <f aca="true" t="shared" si="8" ref="I143:I152">G143-95</f>
        <v>1.8020503105899621</v>
      </c>
    </row>
    <row r="144" spans="1:9" s="107" customFormat="1" ht="56.25" customHeight="1" hidden="1">
      <c r="A144" s="163"/>
      <c r="B144" s="163"/>
      <c r="C144" s="127" t="s">
        <v>121</v>
      </c>
      <c r="D144" s="139">
        <f>D143-2462496.386</f>
        <v>11313864.271999998</v>
      </c>
      <c r="E144" s="139">
        <f>E143</f>
        <v>8794188.786999999</v>
      </c>
      <c r="F144" s="139">
        <f>F143</f>
        <v>8512955.054</v>
      </c>
      <c r="G144" s="128">
        <f>F144/E144*100</f>
        <v>96.80205031058996</v>
      </c>
      <c r="H144" s="128">
        <f>F144/D144*100</f>
        <v>75.24356709023105</v>
      </c>
      <c r="I144" s="129">
        <f>G144-95</f>
        <v>1.8020503105899621</v>
      </c>
    </row>
    <row r="145" spans="1:13" s="1" customFormat="1" ht="26.25" customHeight="1" thickBot="1">
      <c r="A145" s="169" t="s">
        <v>64</v>
      </c>
      <c r="B145" s="170"/>
      <c r="C145" s="170"/>
      <c r="D145" s="130">
        <f>D148+D149+D150</f>
        <v>54174096.970000006</v>
      </c>
      <c r="E145" s="130">
        <f>E148+E149+E150</f>
        <v>43765851.928</v>
      </c>
      <c r="F145" s="130">
        <f>F148+F149+F150</f>
        <v>42338508.371999994</v>
      </c>
      <c r="G145" s="130">
        <f t="shared" si="6"/>
        <v>96.73868211602927</v>
      </c>
      <c r="H145" s="130">
        <f t="shared" si="7"/>
        <v>78.15267949080128</v>
      </c>
      <c r="I145" s="131">
        <f t="shared" si="8"/>
        <v>1.738682116029267</v>
      </c>
      <c r="K145" s="91"/>
      <c r="L145" s="91"/>
      <c r="M145" s="91"/>
    </row>
    <row r="146" spans="1:13" s="1" customFormat="1" ht="36.75" customHeight="1" hidden="1">
      <c r="A146" s="164" t="s">
        <v>120</v>
      </c>
      <c r="B146" s="164"/>
      <c r="C146" s="164"/>
      <c r="D146" s="117">
        <f>D148+D149+D151</f>
        <v>51711600.58400001</v>
      </c>
      <c r="E146" s="117">
        <f>E148+E149+E151</f>
        <v>43765851.928</v>
      </c>
      <c r="F146" s="117">
        <f>F148+F149+F151</f>
        <v>42338508.371999994</v>
      </c>
      <c r="G146" s="117">
        <f>F146/E146*100</f>
        <v>96.73868211602927</v>
      </c>
      <c r="H146" s="117">
        <f>F146/D146*100</f>
        <v>81.87429492387416</v>
      </c>
      <c r="I146" s="118">
        <f>G146-95</f>
        <v>1.738682116029267</v>
      </c>
      <c r="K146" s="91"/>
      <c r="L146" s="91"/>
      <c r="M146" s="91"/>
    </row>
    <row r="147" spans="1:9" s="1" customFormat="1" ht="15.75" customHeight="1">
      <c r="A147" s="158"/>
      <c r="B147" s="158"/>
      <c r="C147" s="49" t="s">
        <v>63</v>
      </c>
      <c r="D147" s="140"/>
      <c r="E147" s="140"/>
      <c r="F147" s="140"/>
      <c r="G147" s="94"/>
      <c r="H147" s="94"/>
      <c r="I147" s="77"/>
    </row>
    <row r="148" spans="1:13" s="1" customFormat="1" ht="30.75" customHeight="1">
      <c r="A148" s="158"/>
      <c r="B148" s="158"/>
      <c r="C148" s="32" t="s">
        <v>70</v>
      </c>
      <c r="D148" s="96">
        <f>D141+D18</f>
        <v>28161869.805000007</v>
      </c>
      <c r="E148" s="96">
        <f>E141+E18</f>
        <v>24462799.202999998</v>
      </c>
      <c r="F148" s="96">
        <f>F141+F18</f>
        <v>23375969.855999995</v>
      </c>
      <c r="G148" s="96">
        <f t="shared" si="6"/>
        <v>95.55721592618592</v>
      </c>
      <c r="H148" s="96">
        <f t="shared" si="7"/>
        <v>83.005745065442</v>
      </c>
      <c r="I148" s="103">
        <f t="shared" si="8"/>
        <v>0.5572159261859184</v>
      </c>
      <c r="K148" s="91"/>
      <c r="L148" s="91"/>
      <c r="M148" s="91"/>
    </row>
    <row r="149" spans="1:13" s="1" customFormat="1" ht="20.25" customHeight="1">
      <c r="A149" s="158"/>
      <c r="B149" s="158"/>
      <c r="C149" s="32" t="s">
        <v>36</v>
      </c>
      <c r="D149" s="96">
        <f aca="true" t="shared" si="9" ref="D149:F151">D142</f>
        <v>12235866.507000001</v>
      </c>
      <c r="E149" s="96">
        <f t="shared" si="9"/>
        <v>10508863.938000001</v>
      </c>
      <c r="F149" s="96">
        <f t="shared" si="9"/>
        <v>10449583.462000003</v>
      </c>
      <c r="G149" s="96">
        <f t="shared" si="6"/>
        <v>99.43590024240736</v>
      </c>
      <c r="H149" s="96">
        <f t="shared" si="7"/>
        <v>85.401254222755</v>
      </c>
      <c r="I149" s="103">
        <f t="shared" si="8"/>
        <v>4.435900242407357</v>
      </c>
      <c r="K149" s="91"/>
      <c r="L149" s="91"/>
      <c r="M149" s="91"/>
    </row>
    <row r="150" spans="1:13" s="1" customFormat="1" ht="31.5" customHeight="1">
      <c r="A150" s="158"/>
      <c r="B150" s="158"/>
      <c r="C150" s="33" t="s">
        <v>71</v>
      </c>
      <c r="D150" s="96">
        <f t="shared" si="9"/>
        <v>13776360.657999998</v>
      </c>
      <c r="E150" s="96">
        <f t="shared" si="9"/>
        <v>8794188.786999999</v>
      </c>
      <c r="F150" s="96">
        <f t="shared" si="9"/>
        <v>8512955.054</v>
      </c>
      <c r="G150" s="96">
        <f t="shared" si="6"/>
        <v>96.80205031058996</v>
      </c>
      <c r="H150" s="96">
        <f t="shared" si="7"/>
        <v>61.79393284870548</v>
      </c>
      <c r="I150" s="103">
        <f t="shared" si="8"/>
        <v>1.8020503105899621</v>
      </c>
      <c r="K150" s="91"/>
      <c r="L150" s="91"/>
      <c r="M150" s="91"/>
    </row>
    <row r="151" spans="1:13" s="1" customFormat="1" ht="56.25" customHeight="1" hidden="1">
      <c r="A151" s="158"/>
      <c r="B151" s="158"/>
      <c r="C151" s="33" t="s">
        <v>121</v>
      </c>
      <c r="D151" s="96">
        <f t="shared" si="9"/>
        <v>11313864.271999998</v>
      </c>
      <c r="E151" s="96">
        <f t="shared" si="9"/>
        <v>8794188.786999999</v>
      </c>
      <c r="F151" s="96">
        <f t="shared" si="9"/>
        <v>8512955.054</v>
      </c>
      <c r="G151" s="96">
        <f>F151/E151*100</f>
        <v>96.80205031058996</v>
      </c>
      <c r="H151" s="96">
        <f>F151/D151*100</f>
        <v>75.24356709023105</v>
      </c>
      <c r="I151" s="125">
        <f>G151-95</f>
        <v>1.8020503105899621</v>
      </c>
      <c r="K151" s="91"/>
      <c r="L151" s="91"/>
      <c r="M151" s="91"/>
    </row>
    <row r="152" spans="1:13" s="2" customFormat="1" ht="21.75" customHeight="1">
      <c r="A152" s="158"/>
      <c r="B152" s="158"/>
      <c r="C152" s="126" t="s">
        <v>96</v>
      </c>
      <c r="D152" s="123">
        <f>D9+D32+D41+D78+D82+D89+D109+D118+D131+D135+D36</f>
        <v>9102097.405</v>
      </c>
      <c r="E152" s="123">
        <f>E9+E32+E41+E78+E82+E89+E109+E118+E131+E135+E36</f>
        <v>6311108.233</v>
      </c>
      <c r="F152" s="123">
        <f>F9+F32+F41+F78+F82+F89+F109+F118+F131+F135+F36</f>
        <v>5967180.035</v>
      </c>
      <c r="G152" s="123">
        <f t="shared" si="6"/>
        <v>94.55043099717983</v>
      </c>
      <c r="H152" s="123">
        <f t="shared" si="7"/>
        <v>65.55829683521169</v>
      </c>
      <c r="I152" s="124">
        <f t="shared" si="8"/>
        <v>-0.4495690028201693</v>
      </c>
      <c r="K152" s="91"/>
      <c r="L152" s="91"/>
      <c r="M152" s="91"/>
    </row>
    <row r="153" spans="1:13" s="2" customFormat="1" ht="45" customHeight="1" hidden="1">
      <c r="A153" s="115"/>
      <c r="B153" s="116"/>
      <c r="C153" s="119" t="s">
        <v>122</v>
      </c>
      <c r="D153" s="120">
        <f>D152-D89+D90</f>
        <v>7213742.26</v>
      </c>
      <c r="E153" s="120">
        <f>E152-E89+E90</f>
        <v>5547948.006</v>
      </c>
      <c r="F153" s="120">
        <f>F152-F89+F90</f>
        <v>5360790.298</v>
      </c>
      <c r="G153" s="117">
        <f>F153/E153*100</f>
        <v>96.62654178089642</v>
      </c>
      <c r="H153" s="117">
        <f>F153/D153*100</f>
        <v>74.31358239294788</v>
      </c>
      <c r="I153" s="118">
        <f>G153-95</f>
        <v>1.6265417808964173</v>
      </c>
      <c r="K153" s="91"/>
      <c r="L153" s="91"/>
      <c r="M153" s="91"/>
    </row>
    <row r="154" spans="1:8" ht="12" customHeight="1">
      <c r="A154" s="47"/>
      <c r="B154" s="48" t="s">
        <v>99</v>
      </c>
      <c r="C154" s="48"/>
      <c r="D154" s="98"/>
      <c r="E154" s="19"/>
      <c r="F154" s="26"/>
      <c r="G154" s="19"/>
      <c r="H154" s="19"/>
    </row>
    <row r="155" spans="1:9" s="13" customFormat="1" ht="27.75" customHeight="1" hidden="1">
      <c r="A155" s="179" t="s">
        <v>117</v>
      </c>
      <c r="B155" s="180"/>
      <c r="C155" s="180"/>
      <c r="D155" s="180"/>
      <c r="E155" s="180"/>
      <c r="F155" s="180"/>
      <c r="G155" s="180"/>
      <c r="H155" s="180"/>
      <c r="I155" s="3"/>
    </row>
    <row r="156" spans="1:8" s="6" customFormat="1" ht="17.25" customHeight="1">
      <c r="A156" s="175" t="s">
        <v>130</v>
      </c>
      <c r="B156" s="176"/>
      <c r="C156" s="176"/>
      <c r="D156" s="176"/>
      <c r="E156" s="176"/>
      <c r="F156" s="176"/>
      <c r="G156" s="176"/>
      <c r="H156" s="176"/>
    </row>
    <row r="157" spans="1:9" s="4" customFormat="1" ht="12.75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>
      <c r="A158" s="21"/>
      <c r="B158" s="22"/>
      <c r="C158" s="22"/>
      <c r="D158" s="20"/>
      <c r="E158" s="20"/>
      <c r="F158" s="27"/>
      <c r="G158" s="20"/>
      <c r="H158" s="20"/>
      <c r="I158" s="71"/>
    </row>
    <row r="159" spans="1:9" s="4" customFormat="1" ht="12.75" hidden="1">
      <c r="A159" s="42"/>
      <c r="B159" s="43"/>
      <c r="C159" s="43"/>
      <c r="D159" s="44"/>
      <c r="E159" s="46"/>
      <c r="F159" s="45"/>
      <c r="G159" s="46"/>
      <c r="H159" s="46"/>
      <c r="I159" s="71"/>
    </row>
    <row r="160" spans="1:9" s="4" customFormat="1" ht="32.25" customHeight="1" hidden="1">
      <c r="A160" s="18" t="s">
        <v>0</v>
      </c>
      <c r="B160" s="18" t="s">
        <v>62</v>
      </c>
      <c r="C160" s="18" t="s">
        <v>69</v>
      </c>
      <c r="D160" s="46"/>
      <c r="E160" s="44"/>
      <c r="F160" s="45"/>
      <c r="G160" s="46"/>
      <c r="H160" s="46"/>
      <c r="I160" s="71"/>
    </row>
    <row r="161" spans="1:9" s="4" customFormat="1" ht="15.75" hidden="1">
      <c r="A161" s="166" t="s">
        <v>64</v>
      </c>
      <c r="B161" s="167"/>
      <c r="C161" s="168"/>
      <c r="D161" s="34">
        <f>D163+D164+D165</f>
        <v>24525968.417999998</v>
      </c>
      <c r="E161" s="34">
        <f>E163+E164+E165</f>
        <v>21619356.084</v>
      </c>
      <c r="F161" s="73">
        <f>F163+F164+F165</f>
        <v>20841969.650000002</v>
      </c>
      <c r="G161" s="35">
        <f>F161/E161*100</f>
        <v>96.40421097196635</v>
      </c>
      <c r="H161" s="35">
        <f>F161/D161*100</f>
        <v>84.97919142187165</v>
      </c>
      <c r="I161" s="71"/>
    </row>
    <row r="162" spans="1:9" s="4" customFormat="1" ht="13.5" hidden="1">
      <c r="A162" s="174"/>
      <c r="B162" s="174"/>
      <c r="C162" s="36" t="s">
        <v>63</v>
      </c>
      <c r="D162" s="37"/>
      <c r="E162" s="37"/>
      <c r="F162" s="74"/>
      <c r="G162" s="38"/>
      <c r="H162" s="38"/>
      <c r="I162" s="71"/>
    </row>
    <row r="163" spans="1:9" s="4" customFormat="1" ht="27" hidden="1">
      <c r="A163" s="174"/>
      <c r="B163" s="174"/>
      <c r="C163" s="39" t="s">
        <v>70</v>
      </c>
      <c r="D163" s="40">
        <v>14805057.912999997</v>
      </c>
      <c r="E163" s="40">
        <v>13268979.204</v>
      </c>
      <c r="F163" s="75">
        <v>12716245.471</v>
      </c>
      <c r="G163" s="35">
        <v>95.83439144411821</v>
      </c>
      <c r="H163" s="35">
        <v>85.89122410547374</v>
      </c>
      <c r="I163" s="71"/>
    </row>
    <row r="164" spans="1:9" s="4" customFormat="1" ht="13.5" hidden="1">
      <c r="A164" s="174"/>
      <c r="B164" s="174"/>
      <c r="C164" s="39" t="s">
        <v>36</v>
      </c>
      <c r="D164" s="40">
        <v>7926615.303999999</v>
      </c>
      <c r="E164" s="40">
        <v>7092166.329999999</v>
      </c>
      <c r="F164" s="75">
        <v>6886598.409</v>
      </c>
      <c r="G164" s="35">
        <v>97.10147913296332</v>
      </c>
      <c r="H164" s="35">
        <v>86.87943270723412</v>
      </c>
      <c r="I164" s="71"/>
    </row>
    <row r="165" spans="1:9" s="4" customFormat="1" ht="27" hidden="1">
      <c r="A165" s="174"/>
      <c r="B165" s="174"/>
      <c r="C165" s="41" t="s">
        <v>71</v>
      </c>
      <c r="D165" s="40">
        <v>1794295.2010000001</v>
      </c>
      <c r="E165" s="40">
        <v>1258210.55</v>
      </c>
      <c r="F165" s="75">
        <v>1239125.77</v>
      </c>
      <c r="G165" s="35">
        <v>98.4831807363243</v>
      </c>
      <c r="H165" s="35">
        <v>69.05919211673798</v>
      </c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99"/>
      <c r="E170" s="99"/>
      <c r="F170" s="99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1:9" s="4" customFormat="1" ht="12.75">
      <c r="A212" s="21"/>
      <c r="B212" s="22"/>
      <c r="C212" s="22"/>
      <c r="D212" s="20"/>
      <c r="E212" s="20"/>
      <c r="F212" s="27"/>
      <c r="G212" s="20"/>
      <c r="H212" s="20"/>
      <c r="I212" s="71"/>
    </row>
    <row r="213" spans="4:8" ht="12.75"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  <row r="219" spans="1:8" ht="12.75">
      <c r="A219" s="23"/>
      <c r="B219" s="23"/>
      <c r="C219" s="23"/>
      <c r="D219" s="20"/>
      <c r="E219" s="20"/>
      <c r="F219" s="27"/>
      <c r="G219" s="20"/>
      <c r="H219" s="20"/>
    </row>
  </sheetData>
  <sheetProtection password="CE2E" sheet="1" objects="1" scenarios="1"/>
  <autoFilter ref="A5:I5"/>
  <mergeCells count="43">
    <mergeCell ref="A133:B135"/>
    <mergeCell ref="A128:B131"/>
    <mergeCell ref="A120:B121"/>
    <mergeCell ref="A162:B165"/>
    <mergeCell ref="A156:H156"/>
    <mergeCell ref="A138:C138"/>
    <mergeCell ref="A155:H155"/>
    <mergeCell ref="A123:B123"/>
    <mergeCell ref="A125:B126"/>
    <mergeCell ref="A139:C139"/>
    <mergeCell ref="A67:B69"/>
    <mergeCell ref="A140:B144"/>
    <mergeCell ref="A146:C146"/>
    <mergeCell ref="A3:I3"/>
    <mergeCell ref="A161:C161"/>
    <mergeCell ref="A145:C145"/>
    <mergeCell ref="A136:C136"/>
    <mergeCell ref="A137:C137"/>
    <mergeCell ref="A115:B118"/>
    <mergeCell ref="A99:B100"/>
    <mergeCell ref="A96:B97"/>
    <mergeCell ref="A92:B94"/>
    <mergeCell ref="A106:B109"/>
    <mergeCell ref="A75:B78"/>
    <mergeCell ref="A71:B73"/>
    <mergeCell ref="A80:B82"/>
    <mergeCell ref="A63:B65"/>
    <mergeCell ref="A59:B61"/>
    <mergeCell ref="A55:B57"/>
    <mergeCell ref="A147:B152"/>
    <mergeCell ref="A51:B53"/>
    <mergeCell ref="A11:B21"/>
    <mergeCell ref="A84:B90"/>
    <mergeCell ref="A34:B35"/>
    <mergeCell ref="A111:B113"/>
    <mergeCell ref="A102:B104"/>
    <mergeCell ref="A7:B9"/>
    <mergeCell ref="A47:B49"/>
    <mergeCell ref="A43:B45"/>
    <mergeCell ref="A38:B41"/>
    <mergeCell ref="A29:B32"/>
    <mergeCell ref="A23:B24"/>
    <mergeCell ref="A26:B27"/>
  </mergeCells>
  <printOptions/>
  <pageMargins left="0.3937007874015748" right="0.2755905511811024" top="0.1968503937007874" bottom="0.2755905511811024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2022-12-09T13:37:21Z</cp:lastPrinted>
  <dcterms:created xsi:type="dcterms:W3CDTF">2002-03-11T10:22:12Z</dcterms:created>
  <dcterms:modified xsi:type="dcterms:W3CDTF">2022-12-12T13:22:33Z</dcterms:modified>
  <cp:category/>
  <cp:version/>
  <cp:contentType/>
  <cp:contentStatus/>
</cp:coreProperties>
</file>