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источникам'!$A$5:$I$124</definedName>
    <definedName name="_xlnm.Print_Titles" localSheetId="0">'По ГРБС и источникам'!$5:$5</definedName>
    <definedName name="_xlnm.Print_Area" localSheetId="0">'По ГРБС и источникам'!$A$1:$I$127</definedName>
  </definedNames>
  <calcPr fullCalcOnLoad="1"/>
</workbook>
</file>

<file path=xl/sharedStrings.xml><?xml version="1.0" encoding="utf-8"?>
<sst xmlns="http://schemas.openxmlformats.org/spreadsheetml/2006/main" count="234" uniqueCount="125">
  <si>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</si>
  <si>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</si>
  <si>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</si>
  <si>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</si>
  <si>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</si>
  <si>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</si>
  <si>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</si>
  <si>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</si>
  <si>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</si>
  <si>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</si>
  <si>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</si>
  <si>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</si>
  <si>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</si>
  <si>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</si>
  <si>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</si>
  <si>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</si>
  <si>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</si>
  <si>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</si>
  <si>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</si>
  <si>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</si>
  <si>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</si>
  <si>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</si>
  <si>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</si>
  <si>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</si>
  <si>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</si>
  <si>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</si>
  <si>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</si>
  <si>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</si>
  <si>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</si>
  <si>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</si>
  <si>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</si>
  <si>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</si>
  <si>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</si>
  <si>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</si>
  <si>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</si>
  <si>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</si>
  <si>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</si>
  <si>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</si>
  <si>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</si>
  <si>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</si>
  <si>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</si>
  <si>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</si>
  <si>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</si>
  <si>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</si>
  <si>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</si>
  <si>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</si>
  <si>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</si>
  <si>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</si>
  <si>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</si>
  <si>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</si>
  <si>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</si>
  <si>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</si>
  <si>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</si>
  <si>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</si>
  <si>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</si>
  <si>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</si>
  <si>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</si>
  <si>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</si>
  <si>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</si>
  <si>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</si>
  <si>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</si>
  <si>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</si>
  <si>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</si>
  <si>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</si>
  <si>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</si>
  <si>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</si>
  <si>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</si>
  <si>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</si>
  <si>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</si>
  <si>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</si>
  <si>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</si>
  <si>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</si>
  <si>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</si>
  <si>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</si>
  <si>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</si>
  <si>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</si>
  <si>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</si>
  <si>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</si>
  <si>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</si>
  <si>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</si>
  <si>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</si>
  <si>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</si>
  <si>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</si>
  <si>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</si>
  <si>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</si>
  <si>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</si>
  <si>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</si>
  <si>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</si>
  <si>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</si>
  <si>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</si>
  <si>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</si>
  <si>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</si>
  <si>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</si>
  <si>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</si>
  <si>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</si>
  <si>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</si>
  <si>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</si>
  <si>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</si>
  <si>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</si>
  <si>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</si>
  <si>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</si>
  <si>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Комитет по молодежной политике администарции города Перми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</si>
  <si>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</si>
  <si>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</si>
  <si>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</si>
  <si>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</si>
  <si>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</si>
  <si>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Отклонение от установленного уровня выполнения плана (95%)**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</si>
  <si>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</si>
  <si>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</si>
  <si>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</si>
  <si>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</si>
  <si>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Ассигнования 2012 года*</t>
  </si>
  <si>
    <t>903</t>
  </si>
  <si>
    <t>Департамент градостроительства и архитектуры администрации города Перми</t>
  </si>
  <si>
    <t>Итого по КВСР 903 в т.ч.:</t>
  </si>
  <si>
    <t>ВЦП "Переход на электронный документооборот а сфере управления финансами города Перми</t>
  </si>
  <si>
    <t>функциональные органы администрации города Перми</t>
  </si>
  <si>
    <t>средства на повышение ФОТ работников муниц.учреждений города Перми и работников, осуществляющих технич.обеспечение ОМСУ</t>
  </si>
  <si>
    <t>расходы местного бюджета по зарезервированным средствам</t>
  </si>
  <si>
    <t>Кассовый план 1 квартала 2012 *</t>
  </si>
  <si>
    <t>Кассовый расход на 01.04.2012</t>
  </si>
  <si>
    <t>Оперативный анализ исполнения бюджета города Перми по расходам на 1 апреля 2012 года</t>
  </si>
  <si>
    <t>%  выполнения кассового плана 1 квартала 2012 года</t>
  </si>
  <si>
    <t>** -   расчётный уровень установлен исходя из 95,0 % исполнения кассового плана по расходам за 1 квартал 2012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</si>
</sst>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_-* #,##0.000&quot;р.&quot;_-;\-* #,##0.000&quot;р.&quot;_-;_-* &quot;-&quot;??&quot;р.&quot;_-;_-@_-"/>
    <numFmt numFmtId="179" formatCode="_-* #,##0.0000&quot;р.&quot;_-;\-* #,##0.0000&quot;р.&quot;_-;_-* &quot;-&quot;??&quot;р.&quot;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1" fontId="53" fillId="0" borderId="10" xfId="0" applyNumberFormat="1" applyFont="1" applyFill="1" applyBorder="1" applyAlignment="1">
      <alignment horizontal="right" vertical="center" wrapText="1" indent="1"/>
    </xf>
    <xf numFmtId="171" fontId="54" fillId="34" borderId="13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171" fontId="53" fillId="0" borderId="10" xfId="60" applyNumberFormat="1" applyFont="1" applyFill="1" applyBorder="1" applyAlignment="1">
      <alignment horizontal="right" vertical="center" wrapText="1" indent="1"/>
    </xf>
    <xf numFmtId="171" fontId="54" fillId="34" borderId="13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71" fontId="4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171" fontId="0" fillId="34" borderId="13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171" fontId="0" fillId="34" borderId="13" xfId="0" applyNumberFormat="1" applyFont="1" applyFill="1" applyBorder="1" applyAlignment="1">
      <alignment horizontal="left"/>
    </xf>
    <xf numFmtId="171" fontId="0" fillId="33" borderId="14" xfId="0" applyNumberFormat="1" applyFont="1" applyFill="1" applyBorder="1" applyAlignment="1">
      <alignment horizontal="left"/>
    </xf>
    <xf numFmtId="171" fontId="7" fillId="33" borderId="10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171" fontId="3" fillId="34" borderId="10" xfId="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171" fontId="5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7" fillId="34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55" fillId="0" borderId="10" xfId="0" applyNumberFormat="1" applyFont="1" applyFill="1" applyBorder="1" applyAlignment="1">
      <alignment horizontal="right" vertical="center" wrapText="1" indent="1"/>
    </xf>
    <xf numFmtId="171" fontId="56" fillId="0" borderId="10" xfId="0" applyNumberFormat="1" applyFont="1" applyFill="1" applyBorder="1" applyAlignment="1">
      <alignment horizontal="right" vertical="center" wrapText="1" indent="1"/>
    </xf>
    <xf numFmtId="171" fontId="57" fillId="0" borderId="10" xfId="0" applyNumberFormat="1" applyFont="1" applyFill="1" applyBorder="1" applyAlignment="1">
      <alignment horizontal="right" vertical="center" wrapText="1" indent="1"/>
    </xf>
    <xf numFmtId="171" fontId="56" fillId="34" borderId="10" xfId="0" applyNumberFormat="1" applyFont="1" applyFill="1" applyBorder="1" applyAlignment="1">
      <alignment horizontal="right" vertical="center" wrapText="1" indent="1"/>
    </xf>
    <xf numFmtId="171" fontId="55" fillId="35" borderId="10" xfId="0" applyNumberFormat="1" applyFont="1" applyFill="1" applyBorder="1" applyAlignment="1">
      <alignment horizontal="right" vertical="center" wrapText="1" indent="1"/>
    </xf>
    <xf numFmtId="171" fontId="56" fillId="35" borderId="10" xfId="0" applyNumberFormat="1" applyFont="1" applyFill="1" applyBorder="1" applyAlignment="1">
      <alignment horizontal="right" vertical="center" wrapText="1" indent="1"/>
    </xf>
    <xf numFmtId="171" fontId="55" fillId="34" borderId="10" xfId="0" applyNumberFormat="1" applyFont="1" applyFill="1" applyBorder="1" applyAlignment="1">
      <alignment horizontal="right" vertical="center" wrapText="1"/>
    </xf>
    <xf numFmtId="171" fontId="58" fillId="34" borderId="10" xfId="0" applyNumberFormat="1" applyFont="1" applyFill="1" applyBorder="1" applyAlignment="1">
      <alignment horizontal="right" vertical="center" wrapText="1"/>
    </xf>
    <xf numFmtId="171" fontId="58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right" vertical="center" wrapText="1" inden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="85" zoomScaleNormal="85" zoomScaleSheetLayoutView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4" sqref="E44"/>
    </sheetView>
  </sheetViews>
  <sheetFormatPr defaultColWidth="9.140625" defaultRowHeight="12.75"/>
  <cols>
    <col min="1" max="1" width="5.8515625" style="14" customWidth="1"/>
    <col min="2" max="2" width="30.00390625" style="0" customWidth="1"/>
    <col min="3" max="3" width="47.57421875" style="0" customWidth="1"/>
    <col min="4" max="4" width="14.00390625" style="11" customWidth="1"/>
    <col min="5" max="5" width="13.28125" style="5" customWidth="1"/>
    <col min="6" max="6" width="13.421875" style="25" customWidth="1"/>
    <col min="7" max="7" width="12.57421875" style="41" customWidth="1"/>
    <col min="8" max="8" width="12.28125" style="41" customWidth="1"/>
    <col min="9" max="9" width="14.140625" style="41" customWidth="1"/>
  </cols>
  <sheetData>
    <row r="1" ht="15">
      <c r="I1" s="17" t="s">
        <v>111</v>
      </c>
    </row>
    <row r="2" ht="15">
      <c r="I2" s="17" t="s">
        <v>108</v>
      </c>
    </row>
    <row r="3" spans="1:9" s="5" customFormat="1" ht="20.25" customHeight="1">
      <c r="A3" s="88" t="s">
        <v>122</v>
      </c>
      <c r="B3" s="88"/>
      <c r="C3" s="88"/>
      <c r="D3" s="88"/>
      <c r="E3" s="88"/>
      <c r="F3" s="88"/>
      <c r="G3" s="88"/>
      <c r="H3" s="88"/>
      <c r="I3" s="88"/>
    </row>
    <row r="4" spans="1:9" s="5" customFormat="1" ht="18.75" customHeight="1">
      <c r="A4" s="15"/>
      <c r="B4" s="6"/>
      <c r="C4" s="6"/>
      <c r="D4" s="7"/>
      <c r="E4" s="7"/>
      <c r="F4" s="12"/>
      <c r="G4" s="8"/>
      <c r="H4" s="8"/>
      <c r="I4" s="9" t="s">
        <v>80</v>
      </c>
    </row>
    <row r="5" spans="1:9" s="5" customFormat="1" ht="81" customHeight="1">
      <c r="A5" s="1" t="s">
        <v>1</v>
      </c>
      <c r="B5" s="1" t="s">
        <v>84</v>
      </c>
      <c r="C5" s="1" t="s">
        <v>94</v>
      </c>
      <c r="D5" s="13" t="s">
        <v>112</v>
      </c>
      <c r="E5" s="13" t="s">
        <v>120</v>
      </c>
      <c r="F5" s="10" t="s">
        <v>121</v>
      </c>
      <c r="G5" s="10" t="s">
        <v>123</v>
      </c>
      <c r="H5" s="10" t="s">
        <v>109</v>
      </c>
      <c r="I5" s="18" t="s">
        <v>107</v>
      </c>
    </row>
    <row r="6" spans="1:9" s="5" customFormat="1" ht="38.25">
      <c r="A6" s="1" t="s">
        <v>81</v>
      </c>
      <c r="B6" s="2" t="s">
        <v>2</v>
      </c>
      <c r="C6" s="2" t="s">
        <v>54</v>
      </c>
      <c r="D6" s="61">
        <f>D7+D8+D9</f>
        <v>217832.49</v>
      </c>
      <c r="E6" s="61">
        <f>E7+E8+E9</f>
        <v>43068.64</v>
      </c>
      <c r="F6" s="61">
        <f>F7+F8+F9</f>
        <v>35668.38</v>
      </c>
      <c r="G6" s="42">
        <f aca="true" t="shared" si="0" ref="G6:G39">F6/E6*100</f>
        <v>82.8175210547628</v>
      </c>
      <c r="H6" s="42">
        <f aca="true" t="shared" si="1" ref="H6:H39">F6/D6*100</f>
        <v>16.374224065473427</v>
      </c>
      <c r="I6" s="54" t="s">
        <v>91</v>
      </c>
    </row>
    <row r="7" spans="1:9" s="5" customFormat="1" ht="17.25" customHeight="1">
      <c r="A7" s="82"/>
      <c r="B7" s="83"/>
      <c r="C7" s="3" t="s">
        <v>52</v>
      </c>
      <c r="D7" s="68">
        <v>217832.49</v>
      </c>
      <c r="E7" s="68">
        <v>43068.64</v>
      </c>
      <c r="F7" s="62">
        <v>35668.38</v>
      </c>
      <c r="G7" s="40">
        <f t="shared" si="0"/>
        <v>82.8175210547628</v>
      </c>
      <c r="H7" s="40">
        <f t="shared" si="1"/>
        <v>16.374224065473427</v>
      </c>
      <c r="I7" s="55">
        <f>G7-95</f>
        <v>-12.182478945237193</v>
      </c>
    </row>
    <row r="8" spans="1:9" s="5" customFormat="1" ht="16.5" customHeight="1" hidden="1">
      <c r="A8" s="84"/>
      <c r="B8" s="85"/>
      <c r="C8" s="3" t="s">
        <v>53</v>
      </c>
      <c r="D8" s="68">
        <v>0</v>
      </c>
      <c r="E8" s="38">
        <v>0</v>
      </c>
      <c r="F8" s="38">
        <v>0</v>
      </c>
      <c r="G8" s="40">
        <v>0</v>
      </c>
      <c r="H8" s="40" t="e">
        <f t="shared" si="1"/>
        <v>#DIV/0!</v>
      </c>
      <c r="I8" s="55">
        <f>G8-95</f>
        <v>-95</v>
      </c>
    </row>
    <row r="9" spans="1:9" s="5" customFormat="1" ht="28.5" customHeight="1" hidden="1">
      <c r="A9" s="90"/>
      <c r="B9" s="91"/>
      <c r="C9" s="30" t="s">
        <v>102</v>
      </c>
      <c r="D9" s="68">
        <v>0</v>
      </c>
      <c r="E9" s="38">
        <v>0</v>
      </c>
      <c r="F9" s="38">
        <v>0</v>
      </c>
      <c r="G9" s="40">
        <v>0</v>
      </c>
      <c r="H9" s="40"/>
      <c r="I9" s="55"/>
    </row>
    <row r="10" spans="1:9" s="5" customFormat="1" ht="27" customHeight="1">
      <c r="A10" s="1" t="s">
        <v>82</v>
      </c>
      <c r="B10" s="2" t="s">
        <v>0</v>
      </c>
      <c r="C10" s="2" t="s">
        <v>83</v>
      </c>
      <c r="D10" s="61">
        <f>D14+D11</f>
        <v>492434.51999999996</v>
      </c>
      <c r="E10" s="71">
        <f>E14+E11</f>
        <v>206121.03999999998</v>
      </c>
      <c r="F10" s="61">
        <f>F14+F11</f>
        <v>180080.52</v>
      </c>
      <c r="G10" s="42">
        <f t="shared" si="0"/>
        <v>87.36639403721232</v>
      </c>
      <c r="H10" s="42">
        <f t="shared" si="1"/>
        <v>36.5694346529565</v>
      </c>
      <c r="I10" s="54" t="s">
        <v>91</v>
      </c>
    </row>
    <row r="11" spans="1:9" s="5" customFormat="1" ht="26.25" customHeight="1">
      <c r="A11" s="89"/>
      <c r="B11" s="89"/>
      <c r="C11" s="35" t="s">
        <v>88</v>
      </c>
      <c r="D11" s="62">
        <f>D12+D13</f>
        <v>96167.59999999999</v>
      </c>
      <c r="E11" s="72">
        <f>E12+E13</f>
        <v>17587.800000000003</v>
      </c>
      <c r="F11" s="62">
        <f>F12+F13</f>
        <v>16910.12</v>
      </c>
      <c r="G11" s="80">
        <f t="shared" si="0"/>
        <v>96.14687453803202</v>
      </c>
      <c r="H11" s="40">
        <f t="shared" si="1"/>
        <v>17.584009583269207</v>
      </c>
      <c r="I11" s="55">
        <f aca="true" t="shared" si="2" ref="I11:I18">G11-95</f>
        <v>1.1468745380320229</v>
      </c>
    </row>
    <row r="12" spans="1:9" s="5" customFormat="1" ht="26.25" customHeight="1" hidden="1">
      <c r="A12" s="89"/>
      <c r="B12" s="89"/>
      <c r="C12" s="34" t="s">
        <v>117</v>
      </c>
      <c r="D12" s="62">
        <v>80365.2</v>
      </c>
      <c r="E12" s="72">
        <v>17392.9</v>
      </c>
      <c r="F12" s="62">
        <v>16874.68</v>
      </c>
      <c r="G12" s="40">
        <f t="shared" si="0"/>
        <v>97.0205083683572</v>
      </c>
      <c r="H12" s="40">
        <f t="shared" si="1"/>
        <v>20.997496428802517</v>
      </c>
      <c r="I12" s="55">
        <f t="shared" si="2"/>
        <v>2.0205083683571985</v>
      </c>
    </row>
    <row r="13" spans="1:9" s="5" customFormat="1" ht="26.25" customHeight="1" hidden="1">
      <c r="A13" s="89"/>
      <c r="B13" s="89"/>
      <c r="C13" s="34" t="s">
        <v>116</v>
      </c>
      <c r="D13" s="62">
        <v>15802.4</v>
      </c>
      <c r="E13" s="72">
        <v>194.9</v>
      </c>
      <c r="F13" s="62">
        <v>35.44</v>
      </c>
      <c r="G13" s="40">
        <f t="shared" si="0"/>
        <v>18.183683940482297</v>
      </c>
      <c r="H13" s="40">
        <f t="shared" si="1"/>
        <v>0.2242697311800739</v>
      </c>
      <c r="I13" s="55">
        <f t="shared" si="2"/>
        <v>-76.8163160595177</v>
      </c>
    </row>
    <row r="14" spans="1:9" s="5" customFormat="1" ht="26.25" customHeight="1">
      <c r="A14" s="89"/>
      <c r="B14" s="89"/>
      <c r="C14" s="35" t="s">
        <v>119</v>
      </c>
      <c r="D14" s="64">
        <f>D15+D16+D17+D18</f>
        <v>396266.92</v>
      </c>
      <c r="E14" s="73">
        <f>E15+E16+E17+E18</f>
        <v>188533.24</v>
      </c>
      <c r="F14" s="64">
        <f>F15+F16+F17+F18</f>
        <v>163170.4</v>
      </c>
      <c r="G14" s="43">
        <f t="shared" si="0"/>
        <v>86.5472847122343</v>
      </c>
      <c r="H14" s="43">
        <f t="shared" si="1"/>
        <v>41.17689157601144</v>
      </c>
      <c r="I14" s="56">
        <f t="shared" si="2"/>
        <v>-8.452715287765699</v>
      </c>
    </row>
    <row r="15" spans="1:9" s="5" customFormat="1" ht="40.5" customHeight="1">
      <c r="A15" s="89"/>
      <c r="B15" s="89"/>
      <c r="C15" s="37" t="s">
        <v>118</v>
      </c>
      <c r="D15" s="63">
        <v>36832.8</v>
      </c>
      <c r="E15" s="74">
        <v>0</v>
      </c>
      <c r="F15" s="63">
        <v>0</v>
      </c>
      <c r="G15" s="44">
        <v>0</v>
      </c>
      <c r="H15" s="44">
        <f>F15/D15*100</f>
        <v>0</v>
      </c>
      <c r="I15" s="57">
        <f t="shared" si="2"/>
        <v>-95</v>
      </c>
    </row>
    <row r="16" spans="1:9" s="5" customFormat="1" ht="26.25" customHeight="1">
      <c r="A16" s="89"/>
      <c r="B16" s="89"/>
      <c r="C16" s="37" t="s">
        <v>104</v>
      </c>
      <c r="D16" s="63">
        <v>5447.5</v>
      </c>
      <c r="E16" s="74">
        <v>0</v>
      </c>
      <c r="F16" s="63">
        <v>0</v>
      </c>
      <c r="G16" s="44">
        <v>0</v>
      </c>
      <c r="H16" s="44">
        <f>F16/D16*100</f>
        <v>0</v>
      </c>
      <c r="I16" s="57">
        <f t="shared" si="2"/>
        <v>-95</v>
      </c>
    </row>
    <row r="17" spans="1:9" s="5" customFormat="1" ht="26.25" customHeight="1">
      <c r="A17" s="89"/>
      <c r="B17" s="89"/>
      <c r="C17" s="37" t="s">
        <v>106</v>
      </c>
      <c r="D17" s="63">
        <v>274101.32</v>
      </c>
      <c r="E17" s="74">
        <v>168561.94</v>
      </c>
      <c r="F17" s="63">
        <v>163170.4</v>
      </c>
      <c r="G17" s="44">
        <f t="shared" si="0"/>
        <v>96.80144877307416</v>
      </c>
      <c r="H17" s="44">
        <f t="shared" si="1"/>
        <v>59.529228097113865</v>
      </c>
      <c r="I17" s="57">
        <f t="shared" si="2"/>
        <v>1.8014487730741564</v>
      </c>
    </row>
    <row r="18" spans="1:9" s="5" customFormat="1" ht="16.5" customHeight="1">
      <c r="A18" s="89"/>
      <c r="B18" s="89"/>
      <c r="C18" s="37" t="s">
        <v>105</v>
      </c>
      <c r="D18" s="63">
        <v>79885.3</v>
      </c>
      <c r="E18" s="74">
        <v>19971.3</v>
      </c>
      <c r="F18" s="63">
        <v>0</v>
      </c>
      <c r="G18" s="44">
        <f t="shared" si="0"/>
        <v>0</v>
      </c>
      <c r="H18" s="44">
        <f t="shared" si="1"/>
        <v>0</v>
      </c>
      <c r="I18" s="57">
        <f t="shared" si="2"/>
        <v>-95</v>
      </c>
    </row>
    <row r="19" spans="1:9" s="5" customFormat="1" ht="39.75" customHeight="1">
      <c r="A19" s="1" t="s">
        <v>113</v>
      </c>
      <c r="B19" s="2" t="s">
        <v>114</v>
      </c>
      <c r="C19" s="2" t="s">
        <v>115</v>
      </c>
      <c r="D19" s="61">
        <f>D20+D21</f>
        <v>200516.6</v>
      </c>
      <c r="E19" s="71">
        <f>E20+E21</f>
        <v>10395.91</v>
      </c>
      <c r="F19" s="61">
        <f>F20+F21</f>
        <v>9519.7</v>
      </c>
      <c r="G19" s="42">
        <f t="shared" si="0"/>
        <v>91.57158921152646</v>
      </c>
      <c r="H19" s="42">
        <f t="shared" si="1"/>
        <v>4.747586982823368</v>
      </c>
      <c r="I19" s="54" t="s">
        <v>91</v>
      </c>
    </row>
    <row r="20" spans="1:9" s="5" customFormat="1" ht="17.25" customHeight="1">
      <c r="A20" s="82"/>
      <c r="B20" s="83"/>
      <c r="C20" s="3" t="s">
        <v>52</v>
      </c>
      <c r="D20" s="62">
        <v>200516.6</v>
      </c>
      <c r="E20" s="72">
        <v>10395.91</v>
      </c>
      <c r="F20" s="62">
        <v>9519.7</v>
      </c>
      <c r="G20" s="40">
        <f t="shared" si="0"/>
        <v>91.57158921152646</v>
      </c>
      <c r="H20" s="40">
        <f t="shared" si="1"/>
        <v>4.747586982823368</v>
      </c>
      <c r="I20" s="55">
        <f>G20-95</f>
        <v>-3.428410788473542</v>
      </c>
    </row>
    <row r="21" spans="1:9" s="5" customFormat="1" ht="16.5" customHeight="1" hidden="1">
      <c r="A21" s="90"/>
      <c r="B21" s="91"/>
      <c r="C21" s="30" t="s">
        <v>53</v>
      </c>
      <c r="D21" s="68">
        <v>0</v>
      </c>
      <c r="E21" s="38">
        <v>0</v>
      </c>
      <c r="F21" s="38">
        <v>0</v>
      </c>
      <c r="G21" s="40" t="e">
        <f>F21/E21*100</f>
        <v>#DIV/0!</v>
      </c>
      <c r="H21" s="40" t="e">
        <f>F21/D21*100</f>
        <v>#DIV/0!</v>
      </c>
      <c r="I21" s="55" t="e">
        <f>G21-95</f>
        <v>#DIV/0!</v>
      </c>
    </row>
    <row r="22" spans="1:9" s="5" customFormat="1" ht="41.25" customHeight="1">
      <c r="A22" s="1" t="s">
        <v>3</v>
      </c>
      <c r="B22" s="2" t="s">
        <v>4</v>
      </c>
      <c r="C22" s="2" t="s">
        <v>55</v>
      </c>
      <c r="D22" s="61">
        <f>D23+D24</f>
        <v>58136.4</v>
      </c>
      <c r="E22" s="75">
        <f>E23+E24</f>
        <v>11423.21</v>
      </c>
      <c r="F22" s="61">
        <f>F23+F24</f>
        <v>11055.68</v>
      </c>
      <c r="G22" s="42">
        <f t="shared" si="0"/>
        <v>96.78260313869745</v>
      </c>
      <c r="H22" s="42">
        <f t="shared" si="1"/>
        <v>19.016794985585623</v>
      </c>
      <c r="I22" s="54" t="s">
        <v>91</v>
      </c>
    </row>
    <row r="23" spans="1:9" s="5" customFormat="1" ht="16.5" customHeight="1">
      <c r="A23" s="89"/>
      <c r="B23" s="89"/>
      <c r="C23" s="3" t="s">
        <v>52</v>
      </c>
      <c r="D23" s="62">
        <v>58136.4</v>
      </c>
      <c r="E23" s="76">
        <v>11423.21</v>
      </c>
      <c r="F23" s="62">
        <v>11055.68</v>
      </c>
      <c r="G23" s="40">
        <f t="shared" si="0"/>
        <v>96.78260313869745</v>
      </c>
      <c r="H23" s="40">
        <f t="shared" si="1"/>
        <v>19.016794985585623</v>
      </c>
      <c r="I23" s="55">
        <f>G23-95</f>
        <v>1.7826031386974535</v>
      </c>
    </row>
    <row r="24" spans="1:9" s="5" customFormat="1" ht="15.75" customHeight="1" hidden="1">
      <c r="A24" s="89"/>
      <c r="B24" s="89"/>
      <c r="C24" s="30" t="s">
        <v>53</v>
      </c>
      <c r="D24" s="38">
        <v>0</v>
      </c>
      <c r="E24" s="38">
        <v>0</v>
      </c>
      <c r="F24" s="38">
        <v>0</v>
      </c>
      <c r="G24" s="40">
        <v>0</v>
      </c>
      <c r="H24" s="40" t="e">
        <f>F24/D24*100</f>
        <v>#DIV/0!</v>
      </c>
      <c r="I24" s="55">
        <f>G24-95</f>
        <v>-95</v>
      </c>
    </row>
    <row r="25" spans="1:9" s="5" customFormat="1" ht="27.75" customHeight="1">
      <c r="A25" s="1" t="s">
        <v>5</v>
      </c>
      <c r="B25" s="2" t="s">
        <v>6</v>
      </c>
      <c r="C25" s="2" t="s">
        <v>56</v>
      </c>
      <c r="D25" s="61">
        <f>D26+D27+D28</f>
        <v>1708744.534</v>
      </c>
      <c r="E25" s="71">
        <f>E26+E27+E28</f>
        <v>562879.3799999999</v>
      </c>
      <c r="F25" s="61">
        <f>F26+F27+F28</f>
        <v>314091.8</v>
      </c>
      <c r="G25" s="42">
        <f t="shared" si="0"/>
        <v>55.800907114415885</v>
      </c>
      <c r="H25" s="42">
        <f t="shared" si="1"/>
        <v>18.381436999522833</v>
      </c>
      <c r="I25" s="54" t="s">
        <v>91</v>
      </c>
    </row>
    <row r="26" spans="1:9" s="5" customFormat="1" ht="16.5" customHeight="1">
      <c r="A26" s="82"/>
      <c r="B26" s="83"/>
      <c r="C26" s="3" t="s">
        <v>52</v>
      </c>
      <c r="D26" s="62">
        <v>75579.95</v>
      </c>
      <c r="E26" s="72">
        <v>63785.8</v>
      </c>
      <c r="F26" s="62">
        <v>0</v>
      </c>
      <c r="G26" s="40">
        <f t="shared" si="0"/>
        <v>0</v>
      </c>
      <c r="H26" s="40">
        <f t="shared" si="1"/>
        <v>0</v>
      </c>
      <c r="I26" s="55">
        <f>G26-95</f>
        <v>-95</v>
      </c>
    </row>
    <row r="27" spans="1:9" s="5" customFormat="1" ht="16.5" customHeight="1">
      <c r="A27" s="84"/>
      <c r="B27" s="85"/>
      <c r="C27" s="3" t="s">
        <v>53</v>
      </c>
      <c r="D27" s="62">
        <v>1240040.244</v>
      </c>
      <c r="E27" s="72">
        <v>263671.22</v>
      </c>
      <c r="F27" s="66">
        <v>260089.21</v>
      </c>
      <c r="G27" s="40">
        <f t="shared" si="0"/>
        <v>98.64148616599113</v>
      </c>
      <c r="H27" s="40">
        <f t="shared" si="1"/>
        <v>20.974255574240864</v>
      </c>
      <c r="I27" s="55">
        <f>G27-95</f>
        <v>3.6414861659911253</v>
      </c>
    </row>
    <row r="28" spans="1:9" s="5" customFormat="1" ht="26.25" customHeight="1">
      <c r="A28" s="86"/>
      <c r="B28" s="87"/>
      <c r="C28" s="30" t="s">
        <v>102</v>
      </c>
      <c r="D28" s="62">
        <v>393124.34</v>
      </c>
      <c r="E28" s="72">
        <v>235422.36</v>
      </c>
      <c r="F28" s="66">
        <v>54002.59</v>
      </c>
      <c r="G28" s="40">
        <f>F28/E28*100</f>
        <v>22.938598525645567</v>
      </c>
      <c r="H28" s="40">
        <f>F28/D28*100</f>
        <v>13.7367709157871</v>
      </c>
      <c r="I28" s="55">
        <f>G28-95</f>
        <v>-72.06140147435443</v>
      </c>
    </row>
    <row r="29" spans="1:9" s="5" customFormat="1" ht="27" customHeight="1">
      <c r="A29" s="1" t="s">
        <v>7</v>
      </c>
      <c r="B29" s="2" t="s">
        <v>8</v>
      </c>
      <c r="C29" s="2" t="s">
        <v>57</v>
      </c>
      <c r="D29" s="61">
        <f>D30+D31+D32</f>
        <v>797812.51</v>
      </c>
      <c r="E29" s="71">
        <f>E30+E31+E32</f>
        <v>140122.34</v>
      </c>
      <c r="F29" s="61">
        <f>F30+F31+F32</f>
        <v>127775.63</v>
      </c>
      <c r="G29" s="42">
        <f t="shared" si="0"/>
        <v>91.18862131477394</v>
      </c>
      <c r="H29" s="42">
        <f t="shared" si="1"/>
        <v>16.015746606931497</v>
      </c>
      <c r="I29" s="54" t="s">
        <v>91</v>
      </c>
    </row>
    <row r="30" spans="1:9" s="5" customFormat="1" ht="16.5" customHeight="1">
      <c r="A30" s="89"/>
      <c r="B30" s="89"/>
      <c r="C30" s="3" t="s">
        <v>52</v>
      </c>
      <c r="D30" s="62">
        <v>794790.01</v>
      </c>
      <c r="E30" s="72">
        <v>140122.34</v>
      </c>
      <c r="F30" s="62">
        <v>127775.63</v>
      </c>
      <c r="G30" s="40">
        <f t="shared" si="0"/>
        <v>91.18862131477394</v>
      </c>
      <c r="H30" s="40">
        <f t="shared" si="1"/>
        <v>16.07665275007672</v>
      </c>
      <c r="I30" s="55">
        <f>G30-95</f>
        <v>-3.8113786852260603</v>
      </c>
    </row>
    <row r="31" spans="1:9" s="5" customFormat="1" ht="16.5" customHeight="1" hidden="1">
      <c r="A31" s="89"/>
      <c r="B31" s="89"/>
      <c r="C31" s="30" t="s">
        <v>53</v>
      </c>
      <c r="D31" s="32">
        <v>0</v>
      </c>
      <c r="E31" s="72">
        <v>0</v>
      </c>
      <c r="F31" s="60">
        <v>0</v>
      </c>
      <c r="G31" s="40" t="e">
        <f>F31/E31*100</f>
        <v>#DIV/0!</v>
      </c>
      <c r="H31" s="40" t="e">
        <f>F31/D31*100</f>
        <v>#DIV/0!</v>
      </c>
      <c r="I31" s="55" t="e">
        <f>G31-95</f>
        <v>#DIV/0!</v>
      </c>
    </row>
    <row r="32" spans="1:9" s="5" customFormat="1" ht="28.5" customHeight="1">
      <c r="A32" s="89"/>
      <c r="B32" s="89"/>
      <c r="C32" s="30" t="s">
        <v>102</v>
      </c>
      <c r="D32" s="62">
        <v>3022.5</v>
      </c>
      <c r="E32" s="72">
        <v>0</v>
      </c>
      <c r="F32" s="62">
        <v>0</v>
      </c>
      <c r="G32" s="40">
        <v>0</v>
      </c>
      <c r="H32" s="40">
        <f>F32/D32*100</f>
        <v>0</v>
      </c>
      <c r="I32" s="55">
        <f>G32-95</f>
        <v>-95</v>
      </c>
    </row>
    <row r="33" spans="1:9" s="5" customFormat="1" ht="39.75" customHeight="1">
      <c r="A33" s="1" t="s">
        <v>90</v>
      </c>
      <c r="B33" s="2" t="s">
        <v>101</v>
      </c>
      <c r="C33" s="2" t="s">
        <v>89</v>
      </c>
      <c r="D33" s="61">
        <f>D34+D35+D36</f>
        <v>19501.9</v>
      </c>
      <c r="E33" s="71">
        <f>E34+E35+E36</f>
        <v>1300.91</v>
      </c>
      <c r="F33" s="61">
        <f>F34+F35+F36</f>
        <v>852.2</v>
      </c>
      <c r="G33" s="42">
        <f t="shared" si="0"/>
        <v>65.50799056045383</v>
      </c>
      <c r="H33" s="42">
        <f t="shared" si="1"/>
        <v>4.369830631887149</v>
      </c>
      <c r="I33" s="54" t="s">
        <v>91</v>
      </c>
    </row>
    <row r="34" spans="1:9" s="5" customFormat="1" ht="16.5" customHeight="1">
      <c r="A34" s="82"/>
      <c r="B34" s="95"/>
      <c r="C34" s="3" t="s">
        <v>52</v>
      </c>
      <c r="D34" s="62">
        <v>19487.5</v>
      </c>
      <c r="E34" s="72">
        <v>1300.91</v>
      </c>
      <c r="F34" s="62">
        <v>852.2</v>
      </c>
      <c r="G34" s="40">
        <f t="shared" si="0"/>
        <v>65.50799056045383</v>
      </c>
      <c r="H34" s="40">
        <f t="shared" si="1"/>
        <v>4.373059653624118</v>
      </c>
      <c r="I34" s="55">
        <f>G34-95</f>
        <v>-29.492009439546166</v>
      </c>
    </row>
    <row r="35" spans="1:9" s="5" customFormat="1" ht="16.5" customHeight="1" hidden="1">
      <c r="A35" s="96"/>
      <c r="B35" s="97"/>
      <c r="C35" s="30" t="s">
        <v>53</v>
      </c>
      <c r="D35" s="32">
        <v>0</v>
      </c>
      <c r="E35" s="72">
        <v>0</v>
      </c>
      <c r="F35" s="32">
        <v>0</v>
      </c>
      <c r="G35" s="40" t="e">
        <f>F35/E35*100</f>
        <v>#DIV/0!</v>
      </c>
      <c r="H35" s="40" t="e">
        <f>F35/D35*100</f>
        <v>#DIV/0!</v>
      </c>
      <c r="I35" s="55" t="e">
        <f>G35-95</f>
        <v>#DIV/0!</v>
      </c>
    </row>
    <row r="36" spans="1:9" s="5" customFormat="1" ht="27" customHeight="1">
      <c r="A36" s="98"/>
      <c r="B36" s="99"/>
      <c r="C36" s="3" t="s">
        <v>102</v>
      </c>
      <c r="D36" s="62">
        <v>14.4</v>
      </c>
      <c r="E36" s="72">
        <v>0</v>
      </c>
      <c r="F36" s="62">
        <v>0</v>
      </c>
      <c r="G36" s="40">
        <v>0</v>
      </c>
      <c r="H36" s="40">
        <f>F36/D36*100</f>
        <v>0</v>
      </c>
      <c r="I36" s="55">
        <f>G36-95</f>
        <v>-95</v>
      </c>
    </row>
    <row r="37" spans="1:9" s="5" customFormat="1" ht="28.5" customHeight="1">
      <c r="A37" s="1" t="s">
        <v>9</v>
      </c>
      <c r="B37" s="2" t="s">
        <v>10</v>
      </c>
      <c r="C37" s="2" t="s">
        <v>58</v>
      </c>
      <c r="D37" s="61">
        <f>D38+D39+D40</f>
        <v>7788928.32</v>
      </c>
      <c r="E37" s="71">
        <f>E38+E39+E40</f>
        <v>1748222.46</v>
      </c>
      <c r="F37" s="61">
        <f>F38+F39+F40</f>
        <v>1718592.1600000001</v>
      </c>
      <c r="G37" s="59">
        <f t="shared" si="0"/>
        <v>98.30511844585273</v>
      </c>
      <c r="H37" s="42">
        <f t="shared" si="1"/>
        <v>22.064552264360806</v>
      </c>
      <c r="I37" s="54" t="s">
        <v>91</v>
      </c>
    </row>
    <row r="38" spans="1:9" s="5" customFormat="1" ht="17.25" customHeight="1">
      <c r="A38" s="89"/>
      <c r="B38" s="89"/>
      <c r="C38" s="3" t="s">
        <v>52</v>
      </c>
      <c r="D38" s="62">
        <v>4563669.09</v>
      </c>
      <c r="E38" s="72">
        <v>1073560.9</v>
      </c>
      <c r="F38" s="62">
        <v>1057589.31</v>
      </c>
      <c r="G38" s="40">
        <f t="shared" si="0"/>
        <v>98.5122790891509</v>
      </c>
      <c r="H38" s="40">
        <f t="shared" si="1"/>
        <v>23.17410156484418</v>
      </c>
      <c r="I38" s="55">
        <f>G38-95</f>
        <v>3.512279089150894</v>
      </c>
    </row>
    <row r="39" spans="1:9" s="5" customFormat="1" ht="16.5" customHeight="1">
      <c r="A39" s="89"/>
      <c r="B39" s="89"/>
      <c r="C39" s="3" t="s">
        <v>53</v>
      </c>
      <c r="D39" s="62">
        <f>3133200.82-350000</f>
        <v>2783200.82</v>
      </c>
      <c r="E39" s="72">
        <v>674661.56</v>
      </c>
      <c r="F39" s="66">
        <v>661002.85</v>
      </c>
      <c r="G39" s="40">
        <f t="shared" si="0"/>
        <v>97.97547232422727</v>
      </c>
      <c r="H39" s="40">
        <f t="shared" si="1"/>
        <v>23.749736104202498</v>
      </c>
      <c r="I39" s="55">
        <f>G39-95</f>
        <v>2.975472324227269</v>
      </c>
    </row>
    <row r="40" spans="1:9" s="5" customFormat="1" ht="27" customHeight="1">
      <c r="A40" s="89"/>
      <c r="B40" s="89"/>
      <c r="C40" s="3" t="s">
        <v>102</v>
      </c>
      <c r="D40" s="62">
        <f>92058.41+350000</f>
        <v>442058.41000000003</v>
      </c>
      <c r="E40" s="72">
        <v>0</v>
      </c>
      <c r="F40" s="62">
        <v>0</v>
      </c>
      <c r="G40" s="40">
        <v>0</v>
      </c>
      <c r="H40" s="40">
        <f>F40/D40*100</f>
        <v>0</v>
      </c>
      <c r="I40" s="55">
        <f>G40-95</f>
        <v>-95</v>
      </c>
    </row>
    <row r="41" spans="1:9" s="5" customFormat="1" ht="28.5" customHeight="1">
      <c r="A41" s="1" t="s">
        <v>11</v>
      </c>
      <c r="B41" s="2" t="s">
        <v>12</v>
      </c>
      <c r="C41" s="2" t="s">
        <v>59</v>
      </c>
      <c r="D41" s="61">
        <f>D42+D43</f>
        <v>296019.1</v>
      </c>
      <c r="E41" s="71">
        <f>E42+E43</f>
        <v>96610.01</v>
      </c>
      <c r="F41" s="61">
        <f>F42+F43</f>
        <v>95865.75</v>
      </c>
      <c r="G41" s="42">
        <f aca="true" t="shared" si="3" ref="G41:G65">F41/E41*100</f>
        <v>99.22962434223949</v>
      </c>
      <c r="H41" s="42">
        <f aca="true" t="shared" si="4" ref="H41:H65">F41/D41*100</f>
        <v>32.384987995707036</v>
      </c>
      <c r="I41" s="54" t="s">
        <v>91</v>
      </c>
    </row>
    <row r="42" spans="1:9" s="5" customFormat="1" ht="18" customHeight="1">
      <c r="A42" s="82"/>
      <c r="B42" s="83"/>
      <c r="C42" s="3" t="s">
        <v>52</v>
      </c>
      <c r="D42" s="62">
        <v>292647.3</v>
      </c>
      <c r="E42" s="72">
        <v>95929.06</v>
      </c>
      <c r="F42" s="62">
        <v>95192.08</v>
      </c>
      <c r="G42" s="40">
        <f t="shared" si="3"/>
        <v>99.23174479141149</v>
      </c>
      <c r="H42" s="40">
        <f t="shared" si="4"/>
        <v>32.52792012774422</v>
      </c>
      <c r="I42" s="55">
        <f>G42-95</f>
        <v>4.2317447914114865</v>
      </c>
    </row>
    <row r="43" spans="1:9" s="5" customFormat="1" ht="18" customHeight="1">
      <c r="A43" s="84"/>
      <c r="B43" s="85"/>
      <c r="C43" s="3" t="s">
        <v>53</v>
      </c>
      <c r="D43" s="62">
        <v>3371.8</v>
      </c>
      <c r="E43" s="72">
        <v>680.95</v>
      </c>
      <c r="F43" s="62">
        <v>673.67</v>
      </c>
      <c r="G43" s="40">
        <f>F43/E43*100</f>
        <v>98.9309053528159</v>
      </c>
      <c r="H43" s="40">
        <f>F43/D43*100</f>
        <v>19.979536152796722</v>
      </c>
      <c r="I43" s="55">
        <f>G43-95</f>
        <v>3.9309053528158984</v>
      </c>
    </row>
    <row r="44" spans="1:9" s="5" customFormat="1" ht="28.5" customHeight="1">
      <c r="A44" s="1" t="s">
        <v>13</v>
      </c>
      <c r="B44" s="2" t="s">
        <v>14</v>
      </c>
      <c r="C44" s="2" t="s">
        <v>60</v>
      </c>
      <c r="D44" s="61">
        <f>D45+D46</f>
        <v>371953.4</v>
      </c>
      <c r="E44" s="71">
        <f>E45+E46</f>
        <v>64003.35</v>
      </c>
      <c r="F44" s="61">
        <f>F45+F46</f>
        <v>62916.98</v>
      </c>
      <c r="G44" s="59">
        <f t="shared" si="3"/>
        <v>98.30263572141146</v>
      </c>
      <c r="H44" s="42">
        <f t="shared" si="4"/>
        <v>16.91528562448952</v>
      </c>
      <c r="I44" s="54" t="s">
        <v>91</v>
      </c>
    </row>
    <row r="45" spans="1:9" s="5" customFormat="1" ht="18" customHeight="1">
      <c r="A45" s="82"/>
      <c r="B45" s="83"/>
      <c r="C45" s="3" t="s">
        <v>52</v>
      </c>
      <c r="D45" s="62">
        <v>365870</v>
      </c>
      <c r="E45" s="72">
        <v>62747.5</v>
      </c>
      <c r="F45" s="62">
        <v>61757.51</v>
      </c>
      <c r="G45" s="40">
        <f t="shared" si="3"/>
        <v>98.42226383521256</v>
      </c>
      <c r="H45" s="40">
        <f t="shared" si="4"/>
        <v>16.879632109765762</v>
      </c>
      <c r="I45" s="55">
        <f>G45-95</f>
        <v>3.4222638352125614</v>
      </c>
    </row>
    <row r="46" spans="1:9" s="5" customFormat="1" ht="18" customHeight="1">
      <c r="A46" s="84"/>
      <c r="B46" s="85"/>
      <c r="C46" s="3" t="s">
        <v>53</v>
      </c>
      <c r="D46" s="62">
        <v>6083.4</v>
      </c>
      <c r="E46" s="72">
        <v>1255.85</v>
      </c>
      <c r="F46" s="66">
        <v>1159.47</v>
      </c>
      <c r="G46" s="40">
        <f>F46/E46*100</f>
        <v>92.32551658239441</v>
      </c>
      <c r="H46" s="40">
        <f>F46/D46*100</f>
        <v>19.05957194989644</v>
      </c>
      <c r="I46" s="55">
        <f>G46-95</f>
        <v>-2.674483417605586</v>
      </c>
    </row>
    <row r="47" spans="1:9" s="5" customFormat="1" ht="27" customHeight="1">
      <c r="A47" s="1" t="s">
        <v>15</v>
      </c>
      <c r="B47" s="2" t="s">
        <v>16</v>
      </c>
      <c r="C47" s="2" t="s">
        <v>61</v>
      </c>
      <c r="D47" s="61">
        <f>D48+D49</f>
        <v>446592.80000000005</v>
      </c>
      <c r="E47" s="71">
        <f>E48+E49</f>
        <v>64873.861</v>
      </c>
      <c r="F47" s="61">
        <f>F48+F49</f>
        <v>62180.299999999996</v>
      </c>
      <c r="G47" s="42">
        <f t="shared" si="3"/>
        <v>95.84800263391136</v>
      </c>
      <c r="H47" s="42">
        <f t="shared" si="4"/>
        <v>13.923265220576775</v>
      </c>
      <c r="I47" s="54" t="s">
        <v>91</v>
      </c>
    </row>
    <row r="48" spans="1:9" s="5" customFormat="1" ht="16.5" customHeight="1">
      <c r="A48" s="82"/>
      <c r="B48" s="83"/>
      <c r="C48" s="3" t="s">
        <v>52</v>
      </c>
      <c r="D48" s="62">
        <v>440809.4</v>
      </c>
      <c r="E48" s="72">
        <v>63468.011</v>
      </c>
      <c r="F48" s="62">
        <v>61002.38</v>
      </c>
      <c r="G48" s="80">
        <f t="shared" si="3"/>
        <v>96.11515949349665</v>
      </c>
      <c r="H48" s="40">
        <f t="shared" si="4"/>
        <v>13.838720317670175</v>
      </c>
      <c r="I48" s="55">
        <f>G48-95</f>
        <v>1.1151594934966482</v>
      </c>
    </row>
    <row r="49" spans="1:9" s="5" customFormat="1" ht="16.5" customHeight="1">
      <c r="A49" s="84"/>
      <c r="B49" s="85"/>
      <c r="C49" s="3" t="s">
        <v>53</v>
      </c>
      <c r="D49" s="62">
        <v>5783.4</v>
      </c>
      <c r="E49" s="72">
        <v>1405.85</v>
      </c>
      <c r="F49" s="66">
        <v>1177.92</v>
      </c>
      <c r="G49" s="40">
        <f>F49/E49*100</f>
        <v>83.78703275598394</v>
      </c>
      <c r="H49" s="40">
        <f>F49/D49*100</f>
        <v>20.367258014316842</v>
      </c>
      <c r="I49" s="55">
        <f>G49-95</f>
        <v>-11.212967244016056</v>
      </c>
    </row>
    <row r="50" spans="1:9" s="5" customFormat="1" ht="27" customHeight="1">
      <c r="A50" s="1" t="s">
        <v>17</v>
      </c>
      <c r="B50" s="2" t="s">
        <v>18</v>
      </c>
      <c r="C50" s="2" t="s">
        <v>65</v>
      </c>
      <c r="D50" s="61">
        <f>D51+D52</f>
        <v>246530.31</v>
      </c>
      <c r="E50" s="71">
        <f>E51+E52</f>
        <v>66641.15000000001</v>
      </c>
      <c r="F50" s="61">
        <f>F51+F52</f>
        <v>65194.62</v>
      </c>
      <c r="G50" s="59">
        <f t="shared" si="3"/>
        <v>97.82937419297235</v>
      </c>
      <c r="H50" s="42">
        <f t="shared" si="4"/>
        <v>26.444870004016952</v>
      </c>
      <c r="I50" s="54" t="s">
        <v>91</v>
      </c>
    </row>
    <row r="51" spans="1:9" s="5" customFormat="1" ht="16.5" customHeight="1">
      <c r="A51" s="82"/>
      <c r="B51" s="83"/>
      <c r="C51" s="3" t="s">
        <v>52</v>
      </c>
      <c r="D51" s="62">
        <v>241887.11</v>
      </c>
      <c r="E51" s="72">
        <v>65785.85</v>
      </c>
      <c r="F51" s="62">
        <v>64450.37</v>
      </c>
      <c r="G51" s="40">
        <f t="shared" si="3"/>
        <v>97.96995858531888</v>
      </c>
      <c r="H51" s="40">
        <f t="shared" si="4"/>
        <v>26.644813772838084</v>
      </c>
      <c r="I51" s="55">
        <f>G51-95</f>
        <v>2.969958585318878</v>
      </c>
    </row>
    <row r="52" spans="1:9" s="5" customFormat="1" ht="16.5" customHeight="1">
      <c r="A52" s="84"/>
      <c r="B52" s="85"/>
      <c r="C52" s="3" t="s">
        <v>53</v>
      </c>
      <c r="D52" s="62">
        <v>4643.2</v>
      </c>
      <c r="E52" s="72">
        <v>855.3</v>
      </c>
      <c r="F52" s="66">
        <v>744.25</v>
      </c>
      <c r="G52" s="40">
        <f>F52/E52*100</f>
        <v>87.01625160762306</v>
      </c>
      <c r="H52" s="40">
        <f>F52/D52*100</f>
        <v>16.02881633356306</v>
      </c>
      <c r="I52" s="55">
        <f>G52-95</f>
        <v>-7.983748392376938</v>
      </c>
    </row>
    <row r="53" spans="1:9" s="5" customFormat="1" ht="28.5" customHeight="1">
      <c r="A53" s="1" t="s">
        <v>19</v>
      </c>
      <c r="B53" s="2" t="s">
        <v>20</v>
      </c>
      <c r="C53" s="2" t="s">
        <v>64</v>
      </c>
      <c r="D53" s="61">
        <f>D54+D55</f>
        <v>243624.5</v>
      </c>
      <c r="E53" s="71">
        <f>E54+E55</f>
        <v>54768.75</v>
      </c>
      <c r="F53" s="61">
        <f>F54+F55</f>
        <v>53398.48</v>
      </c>
      <c r="G53" s="42">
        <f t="shared" si="3"/>
        <v>97.49808056601621</v>
      </c>
      <c r="H53" s="42">
        <f t="shared" si="4"/>
        <v>21.918353860141327</v>
      </c>
      <c r="I53" s="54" t="s">
        <v>91</v>
      </c>
    </row>
    <row r="54" spans="1:9" s="5" customFormat="1" ht="16.5" customHeight="1">
      <c r="A54" s="82"/>
      <c r="B54" s="83"/>
      <c r="C54" s="3" t="s">
        <v>52</v>
      </c>
      <c r="D54" s="62">
        <v>238981.3</v>
      </c>
      <c r="E54" s="72">
        <v>53853.53</v>
      </c>
      <c r="F54" s="62">
        <v>52599.48</v>
      </c>
      <c r="G54" s="40">
        <f t="shared" si="3"/>
        <v>97.67136898918233</v>
      </c>
      <c r="H54" s="40">
        <f t="shared" si="4"/>
        <v>22.009872738996737</v>
      </c>
      <c r="I54" s="55">
        <f>G54-95</f>
        <v>2.6713689891823265</v>
      </c>
    </row>
    <row r="55" spans="1:9" s="5" customFormat="1" ht="16.5" customHeight="1">
      <c r="A55" s="84"/>
      <c r="B55" s="85"/>
      <c r="C55" s="3" t="s">
        <v>53</v>
      </c>
      <c r="D55" s="62">
        <v>4643.2</v>
      </c>
      <c r="E55" s="72">
        <v>915.22</v>
      </c>
      <c r="F55" s="62">
        <v>799</v>
      </c>
      <c r="G55" s="40">
        <f>F55/E55*100</f>
        <v>87.30141386770394</v>
      </c>
      <c r="H55" s="40">
        <f>F55/D55*100</f>
        <v>17.207960027567196</v>
      </c>
      <c r="I55" s="55">
        <f>G55-95</f>
        <v>-7.698586132296057</v>
      </c>
    </row>
    <row r="56" spans="1:9" s="5" customFormat="1" ht="27.75" customHeight="1">
      <c r="A56" s="1" t="s">
        <v>21</v>
      </c>
      <c r="B56" s="2" t="s">
        <v>22</v>
      </c>
      <c r="C56" s="2" t="s">
        <v>63</v>
      </c>
      <c r="D56" s="61">
        <f>D57+D58</f>
        <v>276224.17</v>
      </c>
      <c r="E56" s="71">
        <f>E57+E58</f>
        <v>67092.79</v>
      </c>
      <c r="F56" s="61">
        <f>F57+F58</f>
        <v>65102.060000000005</v>
      </c>
      <c r="G56" s="42">
        <f t="shared" si="3"/>
        <v>97.03287044703315</v>
      </c>
      <c r="H56" s="42">
        <f t="shared" si="4"/>
        <v>23.568560274794205</v>
      </c>
      <c r="I56" s="54" t="s">
        <v>91</v>
      </c>
    </row>
    <row r="57" spans="1:9" s="5" customFormat="1" ht="16.5" customHeight="1">
      <c r="A57" s="82"/>
      <c r="B57" s="83"/>
      <c r="C57" s="3" t="s">
        <v>52</v>
      </c>
      <c r="D57" s="62">
        <v>272221.37</v>
      </c>
      <c r="E57" s="72">
        <v>66335.09</v>
      </c>
      <c r="F57" s="62">
        <v>64485.01</v>
      </c>
      <c r="G57" s="40">
        <f t="shared" si="3"/>
        <v>97.21100853258811</v>
      </c>
      <c r="H57" s="40">
        <f t="shared" si="4"/>
        <v>23.688445179744708</v>
      </c>
      <c r="I57" s="55">
        <f>G57-95</f>
        <v>2.21100853258811</v>
      </c>
    </row>
    <row r="58" spans="1:9" s="5" customFormat="1" ht="16.5" customHeight="1">
      <c r="A58" s="84"/>
      <c r="B58" s="85"/>
      <c r="C58" s="3" t="s">
        <v>53</v>
      </c>
      <c r="D58" s="62">
        <v>4002.8</v>
      </c>
      <c r="E58" s="72">
        <v>757.7</v>
      </c>
      <c r="F58" s="66">
        <v>617.05</v>
      </c>
      <c r="G58" s="40">
        <f>F58/E58*100</f>
        <v>81.43724429193611</v>
      </c>
      <c r="H58" s="40">
        <f>F58/D58*100</f>
        <v>15.415459178574995</v>
      </c>
      <c r="I58" s="55">
        <f>G58-95</f>
        <v>-13.56275570806389</v>
      </c>
    </row>
    <row r="59" spans="1:9" s="5" customFormat="1" ht="27.75" customHeight="1">
      <c r="A59" s="1" t="s">
        <v>23</v>
      </c>
      <c r="B59" s="2" t="s">
        <v>24</v>
      </c>
      <c r="C59" s="2" t="s">
        <v>93</v>
      </c>
      <c r="D59" s="61">
        <f>D60+D61</f>
        <v>273188.6</v>
      </c>
      <c r="E59" s="71">
        <f>E60+E61</f>
        <v>52418.31</v>
      </c>
      <c r="F59" s="67">
        <f>F60+F61</f>
        <v>51047.65</v>
      </c>
      <c r="G59" s="59">
        <f t="shared" si="3"/>
        <v>97.38515034155051</v>
      </c>
      <c r="H59" s="42">
        <f t="shared" si="4"/>
        <v>18.685863905009214</v>
      </c>
      <c r="I59" s="54" t="s">
        <v>91</v>
      </c>
    </row>
    <row r="60" spans="1:9" s="5" customFormat="1" ht="16.5" customHeight="1">
      <c r="A60" s="82"/>
      <c r="B60" s="83"/>
      <c r="C60" s="3" t="s">
        <v>52</v>
      </c>
      <c r="D60" s="62">
        <v>269085.8</v>
      </c>
      <c r="E60" s="72">
        <v>51644.61</v>
      </c>
      <c r="F60" s="62">
        <v>50358.85</v>
      </c>
      <c r="G60" s="40">
        <f t="shared" si="3"/>
        <v>97.51036942674172</v>
      </c>
      <c r="H60" s="40">
        <f t="shared" si="4"/>
        <v>18.71479282816113</v>
      </c>
      <c r="I60" s="55">
        <f>G60-95</f>
        <v>2.5103694267417183</v>
      </c>
    </row>
    <row r="61" spans="1:9" s="5" customFormat="1" ht="16.5" customHeight="1">
      <c r="A61" s="84"/>
      <c r="B61" s="85"/>
      <c r="C61" s="3" t="s">
        <v>53</v>
      </c>
      <c r="D61" s="62">
        <v>4102.8</v>
      </c>
      <c r="E61" s="72">
        <v>773.7</v>
      </c>
      <c r="F61" s="66">
        <v>688.8</v>
      </c>
      <c r="G61" s="40">
        <f>F61/E61*100</f>
        <v>89.02675455602946</v>
      </c>
      <c r="H61" s="40">
        <f>F61/D61*100</f>
        <v>16.78853465925709</v>
      </c>
      <c r="I61" s="55">
        <f>G61-95</f>
        <v>-5.973245443970541</v>
      </c>
    </row>
    <row r="62" spans="1:9" s="5" customFormat="1" ht="27.75" customHeight="1">
      <c r="A62" s="1" t="s">
        <v>25</v>
      </c>
      <c r="B62" s="2" t="s">
        <v>26</v>
      </c>
      <c r="C62" s="2" t="s">
        <v>62</v>
      </c>
      <c r="D62" s="61">
        <f>D63+D64</f>
        <v>56301.1</v>
      </c>
      <c r="E62" s="71">
        <f>E63+E64</f>
        <v>7246.86</v>
      </c>
      <c r="F62" s="61">
        <f>F63+F64</f>
        <v>7060.49</v>
      </c>
      <c r="G62" s="59">
        <f t="shared" si="3"/>
        <v>97.42826548325758</v>
      </c>
      <c r="H62" s="42">
        <f t="shared" si="4"/>
        <v>12.540589793094629</v>
      </c>
      <c r="I62" s="54" t="s">
        <v>91</v>
      </c>
    </row>
    <row r="63" spans="1:9" s="5" customFormat="1" ht="16.5" customHeight="1">
      <c r="A63" s="82"/>
      <c r="B63" s="83"/>
      <c r="C63" s="3" t="s">
        <v>52</v>
      </c>
      <c r="D63" s="62">
        <v>55451.1</v>
      </c>
      <c r="E63" s="72">
        <v>7145.86</v>
      </c>
      <c r="F63" s="62">
        <v>6959.62</v>
      </c>
      <c r="G63" s="40">
        <f t="shared" si="3"/>
        <v>97.39373567352285</v>
      </c>
      <c r="H63" s="40">
        <f t="shared" si="4"/>
        <v>12.550914228933241</v>
      </c>
      <c r="I63" s="55">
        <f>G63-95</f>
        <v>2.3937356735228548</v>
      </c>
    </row>
    <row r="64" spans="1:9" s="5" customFormat="1" ht="16.5" customHeight="1">
      <c r="A64" s="84"/>
      <c r="B64" s="85"/>
      <c r="C64" s="3" t="s">
        <v>53</v>
      </c>
      <c r="D64" s="62">
        <v>850</v>
      </c>
      <c r="E64" s="72">
        <v>101</v>
      </c>
      <c r="F64" s="66">
        <v>100.87</v>
      </c>
      <c r="G64" s="40">
        <f>F64/E64*100</f>
        <v>99.87128712871286</v>
      </c>
      <c r="H64" s="40">
        <f>F64/D64*100</f>
        <v>11.867058823529412</v>
      </c>
      <c r="I64" s="55">
        <f>G64-95</f>
        <v>4.871287128712865</v>
      </c>
    </row>
    <row r="65" spans="1:9" s="5" customFormat="1" ht="40.5" customHeight="1">
      <c r="A65" s="1" t="s">
        <v>27</v>
      </c>
      <c r="B65" s="2" t="s">
        <v>28</v>
      </c>
      <c r="C65" s="2" t="s">
        <v>66</v>
      </c>
      <c r="D65" s="61">
        <f>D66+D67+D68</f>
        <v>459341.1</v>
      </c>
      <c r="E65" s="71">
        <f>E66+E67+E68</f>
        <v>85251.55</v>
      </c>
      <c r="F65" s="61">
        <f>F66+F67+F68</f>
        <v>84621.22</v>
      </c>
      <c r="G65" s="42">
        <f t="shared" si="3"/>
        <v>99.26062341388514</v>
      </c>
      <c r="H65" s="42">
        <f t="shared" si="4"/>
        <v>18.42230534128124</v>
      </c>
      <c r="I65" s="54" t="s">
        <v>91</v>
      </c>
    </row>
    <row r="66" spans="1:9" s="5" customFormat="1" ht="16.5" customHeight="1">
      <c r="A66" s="82"/>
      <c r="B66" s="83"/>
      <c r="C66" s="3" t="s">
        <v>52</v>
      </c>
      <c r="D66" s="62">
        <v>407980.6</v>
      </c>
      <c r="E66" s="72">
        <v>33891.05</v>
      </c>
      <c r="F66" s="62">
        <v>33260.71</v>
      </c>
      <c r="G66" s="40">
        <f aca="true" t="shared" si="5" ref="G66:G96">F66/E66*100</f>
        <v>98.14009893467448</v>
      </c>
      <c r="H66" s="40">
        <f aca="true" t="shared" si="6" ref="H66:H96">F66/D66*100</f>
        <v>8.15252244837132</v>
      </c>
      <c r="I66" s="55">
        <f>G66-95</f>
        <v>3.1400989346744836</v>
      </c>
    </row>
    <row r="67" spans="1:9" s="5" customFormat="1" ht="16.5" customHeight="1" hidden="1">
      <c r="A67" s="84"/>
      <c r="B67" s="85"/>
      <c r="C67" s="30" t="s">
        <v>53</v>
      </c>
      <c r="D67" s="32">
        <v>0</v>
      </c>
      <c r="E67" s="32">
        <v>0</v>
      </c>
      <c r="F67" s="32">
        <v>0</v>
      </c>
      <c r="G67" s="40" t="e">
        <f>F67/E67*100</f>
        <v>#DIV/0!</v>
      </c>
      <c r="H67" s="40" t="e">
        <f>F67/D67*100</f>
        <v>#DIV/0!</v>
      </c>
      <c r="I67" s="55" t="e">
        <f>G67-95</f>
        <v>#DIV/0!</v>
      </c>
    </row>
    <row r="68" spans="1:9" s="5" customFormat="1" ht="27.75" customHeight="1">
      <c r="A68" s="86"/>
      <c r="B68" s="87"/>
      <c r="C68" s="3" t="s">
        <v>102</v>
      </c>
      <c r="D68" s="62">
        <v>51360.5</v>
      </c>
      <c r="E68" s="72">
        <v>51360.5</v>
      </c>
      <c r="F68" s="62">
        <v>51360.51</v>
      </c>
      <c r="G68" s="40">
        <f>F68/E68*100</f>
        <v>100.00001947021543</v>
      </c>
      <c r="H68" s="40">
        <f>F68/D68*100</f>
        <v>100.00001947021543</v>
      </c>
      <c r="I68" s="55">
        <f>G68-95</f>
        <v>5.000019470215435</v>
      </c>
    </row>
    <row r="69" spans="1:9" s="5" customFormat="1" ht="42" customHeight="1">
      <c r="A69" s="1" t="s">
        <v>97</v>
      </c>
      <c r="B69" s="2" t="s">
        <v>98</v>
      </c>
      <c r="C69" s="2" t="s">
        <v>99</v>
      </c>
      <c r="D69" s="61">
        <f>D70+D72+D71</f>
        <v>628888.45</v>
      </c>
      <c r="E69" s="71">
        <f>E70+E72+E71</f>
        <v>119338.65</v>
      </c>
      <c r="F69" s="61">
        <f>F70+F72+F71</f>
        <v>114522.24</v>
      </c>
      <c r="G69" s="42">
        <f t="shared" si="5"/>
        <v>95.96408204718254</v>
      </c>
      <c r="H69" s="42">
        <f t="shared" si="6"/>
        <v>18.210262885254135</v>
      </c>
      <c r="I69" s="54" t="s">
        <v>91</v>
      </c>
    </row>
    <row r="70" spans="1:9" s="5" customFormat="1" ht="16.5" customHeight="1">
      <c r="A70" s="82"/>
      <c r="B70" s="83"/>
      <c r="C70" s="3" t="s">
        <v>52</v>
      </c>
      <c r="D70" s="62">
        <v>420173.45</v>
      </c>
      <c r="E70" s="72">
        <v>119338.65</v>
      </c>
      <c r="F70" s="62">
        <v>114522.24</v>
      </c>
      <c r="G70" s="40">
        <f t="shared" si="5"/>
        <v>95.96408204718254</v>
      </c>
      <c r="H70" s="40">
        <f t="shared" si="6"/>
        <v>27.255943944102135</v>
      </c>
      <c r="I70" s="55">
        <f>G70-95</f>
        <v>0.9640820471825435</v>
      </c>
    </row>
    <row r="71" spans="1:9" s="5" customFormat="1" ht="16.5" customHeight="1" hidden="1">
      <c r="A71" s="84"/>
      <c r="B71" s="85"/>
      <c r="C71" s="3" t="s">
        <v>53</v>
      </c>
      <c r="D71" s="32">
        <v>0</v>
      </c>
      <c r="E71" s="72">
        <v>0</v>
      </c>
      <c r="F71" s="32">
        <v>0</v>
      </c>
      <c r="G71" s="40" t="e">
        <f>F71/E71*100</f>
        <v>#DIV/0!</v>
      </c>
      <c r="H71" s="40" t="e">
        <f>F71/D71*100</f>
        <v>#DIV/0!</v>
      </c>
      <c r="I71" s="55" t="e">
        <f>G71-95</f>
        <v>#DIV/0!</v>
      </c>
    </row>
    <row r="72" spans="1:9" s="5" customFormat="1" ht="27.75" customHeight="1">
      <c r="A72" s="84"/>
      <c r="B72" s="85"/>
      <c r="C72" s="3" t="s">
        <v>102</v>
      </c>
      <c r="D72" s="62">
        <v>208715</v>
      </c>
      <c r="E72" s="72">
        <v>0</v>
      </c>
      <c r="F72" s="62">
        <v>0</v>
      </c>
      <c r="G72" s="40">
        <v>0</v>
      </c>
      <c r="H72" s="40">
        <f>F72/D72*100</f>
        <v>0</v>
      </c>
      <c r="I72" s="55">
        <f>G72-95</f>
        <v>-95</v>
      </c>
    </row>
    <row r="73" spans="1:9" s="5" customFormat="1" ht="42" customHeight="1">
      <c r="A73" s="1" t="s">
        <v>29</v>
      </c>
      <c r="B73" s="2" t="s">
        <v>30</v>
      </c>
      <c r="C73" s="2" t="s">
        <v>67</v>
      </c>
      <c r="D73" s="61">
        <f>D74+D76+D75</f>
        <v>1726984.59</v>
      </c>
      <c r="E73" s="71">
        <f>E74+E76</f>
        <v>50816.68</v>
      </c>
      <c r="F73" s="61">
        <f>F74+F76</f>
        <v>50062.67</v>
      </c>
      <c r="G73" s="42">
        <f t="shared" si="5"/>
        <v>98.51621554182603</v>
      </c>
      <c r="H73" s="42">
        <f t="shared" si="6"/>
        <v>2.8988486805200733</v>
      </c>
      <c r="I73" s="54" t="s">
        <v>91</v>
      </c>
    </row>
    <row r="74" spans="1:9" s="5" customFormat="1" ht="16.5" customHeight="1">
      <c r="A74" s="89"/>
      <c r="B74" s="89"/>
      <c r="C74" s="3" t="s">
        <v>52</v>
      </c>
      <c r="D74" s="62">
        <v>1254407.75</v>
      </c>
      <c r="E74" s="72">
        <v>50816.68</v>
      </c>
      <c r="F74" s="62">
        <v>50062.67</v>
      </c>
      <c r="G74" s="40">
        <f t="shared" si="5"/>
        <v>98.51621554182603</v>
      </c>
      <c r="H74" s="40">
        <f t="shared" si="6"/>
        <v>3.990940744745877</v>
      </c>
      <c r="I74" s="55">
        <f>G74-95</f>
        <v>3.5162155418260284</v>
      </c>
    </row>
    <row r="75" spans="1:9" s="5" customFormat="1" ht="16.5" customHeight="1" hidden="1">
      <c r="A75" s="89"/>
      <c r="B75" s="89"/>
      <c r="C75" s="3" t="s">
        <v>53</v>
      </c>
      <c r="D75" s="62">
        <v>0</v>
      </c>
      <c r="E75" s="72">
        <v>0</v>
      </c>
      <c r="F75" s="32">
        <v>0</v>
      </c>
      <c r="G75" s="40" t="e">
        <f>F75/E75*100</f>
        <v>#DIV/0!</v>
      </c>
      <c r="H75" s="40" t="e">
        <f>F75/D75*100</f>
        <v>#DIV/0!</v>
      </c>
      <c r="I75" s="55" t="e">
        <f>G75-95</f>
        <v>#DIV/0!</v>
      </c>
    </row>
    <row r="76" spans="1:9" s="5" customFormat="1" ht="27" customHeight="1">
      <c r="A76" s="89"/>
      <c r="B76" s="89"/>
      <c r="C76" s="3" t="s">
        <v>102</v>
      </c>
      <c r="D76" s="62">
        <v>472576.84</v>
      </c>
      <c r="E76" s="72">
        <v>0</v>
      </c>
      <c r="F76" s="62">
        <v>0</v>
      </c>
      <c r="G76" s="40">
        <v>0</v>
      </c>
      <c r="H76" s="40">
        <f>F76/D76*100</f>
        <v>0</v>
      </c>
      <c r="I76" s="55">
        <f>G76-95</f>
        <v>-95</v>
      </c>
    </row>
    <row r="77" spans="1:9" s="5" customFormat="1" ht="28.5" customHeight="1">
      <c r="A77" s="1" t="s">
        <v>31</v>
      </c>
      <c r="B77" s="2" t="s">
        <v>100</v>
      </c>
      <c r="C77" s="2" t="s">
        <v>68</v>
      </c>
      <c r="D77" s="61">
        <f>D78+D79</f>
        <v>1015144.9480000001</v>
      </c>
      <c r="E77" s="71">
        <f>E78+E79</f>
        <v>234179.26</v>
      </c>
      <c r="F77" s="61">
        <f>F78+F79</f>
        <v>170547.83</v>
      </c>
      <c r="G77" s="42">
        <f t="shared" si="5"/>
        <v>72.82789688548849</v>
      </c>
      <c r="H77" s="42">
        <f t="shared" si="6"/>
        <v>16.80034268367358</v>
      </c>
      <c r="I77" s="54" t="s">
        <v>91</v>
      </c>
    </row>
    <row r="78" spans="1:9" s="5" customFormat="1" ht="16.5" customHeight="1">
      <c r="A78" s="89"/>
      <c r="B78" s="89"/>
      <c r="C78" s="3" t="s">
        <v>52</v>
      </c>
      <c r="D78" s="62">
        <v>1003818.8</v>
      </c>
      <c r="E78" s="72">
        <v>234179.26</v>
      </c>
      <c r="F78" s="62">
        <v>170547.83</v>
      </c>
      <c r="G78" s="40">
        <f t="shared" si="5"/>
        <v>72.82789688548849</v>
      </c>
      <c r="H78" s="40">
        <f t="shared" si="6"/>
        <v>16.98990196238604</v>
      </c>
      <c r="I78" s="55">
        <f>G78-95</f>
        <v>-22.172103114511515</v>
      </c>
    </row>
    <row r="79" spans="1:9" s="5" customFormat="1" ht="16.5" customHeight="1">
      <c r="A79" s="89"/>
      <c r="B79" s="89"/>
      <c r="C79" s="3" t="s">
        <v>53</v>
      </c>
      <c r="D79" s="62">
        <v>11326.148</v>
      </c>
      <c r="E79" s="72">
        <v>0</v>
      </c>
      <c r="F79" s="62">
        <v>0</v>
      </c>
      <c r="G79" s="40">
        <v>0</v>
      </c>
      <c r="H79" s="40">
        <f t="shared" si="6"/>
        <v>0</v>
      </c>
      <c r="I79" s="55">
        <f>G79-95</f>
        <v>-95</v>
      </c>
    </row>
    <row r="80" spans="1:9" s="5" customFormat="1" ht="55.5" customHeight="1">
      <c r="A80" s="1" t="s">
        <v>32</v>
      </c>
      <c r="B80" s="2" t="s">
        <v>92</v>
      </c>
      <c r="C80" s="2" t="s">
        <v>69</v>
      </c>
      <c r="D80" s="61">
        <f>D81+D82</f>
        <v>23769.120000000003</v>
      </c>
      <c r="E80" s="71">
        <f>E81+E82</f>
        <v>3910.76</v>
      </c>
      <c r="F80" s="61">
        <f>F81+F82</f>
        <v>3324.69</v>
      </c>
      <c r="G80" s="42">
        <f t="shared" si="5"/>
        <v>85.01391033967822</v>
      </c>
      <c r="H80" s="42">
        <f t="shared" si="6"/>
        <v>13.987434116197822</v>
      </c>
      <c r="I80" s="54" t="s">
        <v>91</v>
      </c>
    </row>
    <row r="81" spans="1:9" s="5" customFormat="1" ht="18" customHeight="1">
      <c r="A81" s="82"/>
      <c r="B81" s="83"/>
      <c r="C81" s="3" t="s">
        <v>52</v>
      </c>
      <c r="D81" s="62">
        <v>22574.4</v>
      </c>
      <c r="E81" s="72">
        <v>3910.76</v>
      </c>
      <c r="F81" s="62">
        <v>3324.69</v>
      </c>
      <c r="G81" s="40">
        <f t="shared" si="5"/>
        <v>85.01391033967822</v>
      </c>
      <c r="H81" s="40">
        <f t="shared" si="6"/>
        <v>14.72770040399745</v>
      </c>
      <c r="I81" s="55">
        <f>G81-95</f>
        <v>-9.986089660321781</v>
      </c>
    </row>
    <row r="82" spans="1:9" s="5" customFormat="1" ht="25.5" customHeight="1">
      <c r="A82" s="86"/>
      <c r="B82" s="87"/>
      <c r="C82" s="3" t="s">
        <v>102</v>
      </c>
      <c r="D82" s="62">
        <v>1194.72</v>
      </c>
      <c r="E82" s="72">
        <v>0</v>
      </c>
      <c r="F82" s="62">
        <v>0</v>
      </c>
      <c r="G82" s="40">
        <v>0</v>
      </c>
      <c r="H82" s="40">
        <f>F82/D82*100</f>
        <v>0</v>
      </c>
      <c r="I82" s="55">
        <f>G82-95</f>
        <v>-95</v>
      </c>
    </row>
    <row r="83" spans="1:9" s="5" customFormat="1" ht="42" customHeight="1">
      <c r="A83" s="1" t="s">
        <v>33</v>
      </c>
      <c r="B83" s="2" t="s">
        <v>34</v>
      </c>
      <c r="C83" s="2" t="s">
        <v>70</v>
      </c>
      <c r="D83" s="61">
        <f>D84+D85</f>
        <v>1183715.56</v>
      </c>
      <c r="E83" s="71">
        <f>E84+E85</f>
        <v>251407.24</v>
      </c>
      <c r="F83" s="61">
        <f>F84+F85</f>
        <v>248827.1</v>
      </c>
      <c r="G83" s="42">
        <f t="shared" si="5"/>
        <v>98.97372088409229</v>
      </c>
      <c r="H83" s="42">
        <f t="shared" si="6"/>
        <v>21.020852340574116</v>
      </c>
      <c r="I83" s="54" t="s">
        <v>91</v>
      </c>
    </row>
    <row r="84" spans="1:9" s="5" customFormat="1" ht="17.25" customHeight="1">
      <c r="A84" s="82"/>
      <c r="B84" s="83"/>
      <c r="C84" s="3" t="s">
        <v>52</v>
      </c>
      <c r="D84" s="62">
        <v>1089452.1</v>
      </c>
      <c r="E84" s="72">
        <v>251141.28</v>
      </c>
      <c r="F84" s="62">
        <v>248590.75</v>
      </c>
      <c r="G84" s="40">
        <f t="shared" si="5"/>
        <v>98.98442422528069</v>
      </c>
      <c r="H84" s="40">
        <f t="shared" si="6"/>
        <v>22.817960514280525</v>
      </c>
      <c r="I84" s="55">
        <f>G84-95</f>
        <v>3.9844242252806907</v>
      </c>
    </row>
    <row r="85" spans="1:9" s="11" customFormat="1" ht="17.25" customHeight="1">
      <c r="A85" s="86"/>
      <c r="B85" s="87"/>
      <c r="C85" s="3" t="s">
        <v>53</v>
      </c>
      <c r="D85" s="62">
        <v>94263.46</v>
      </c>
      <c r="E85" s="72">
        <v>265.96</v>
      </c>
      <c r="F85" s="62">
        <v>236.35</v>
      </c>
      <c r="G85" s="40">
        <f t="shared" si="5"/>
        <v>88.86674687922996</v>
      </c>
      <c r="H85" s="40">
        <f>F85/D85*100</f>
        <v>0.2507334231100789</v>
      </c>
      <c r="I85" s="55">
        <f>G85-95</f>
        <v>-6.133253120770036</v>
      </c>
    </row>
    <row r="86" spans="1:9" s="5" customFormat="1" ht="39.75" customHeight="1">
      <c r="A86" s="1" t="s">
        <v>35</v>
      </c>
      <c r="B86" s="2" t="s">
        <v>36</v>
      </c>
      <c r="C86" s="2" t="s">
        <v>71</v>
      </c>
      <c r="D86" s="61">
        <f>D87+D88</f>
        <v>124673</v>
      </c>
      <c r="E86" s="71">
        <f>E87+E88</f>
        <v>23423.32</v>
      </c>
      <c r="F86" s="61">
        <f>F87+F88</f>
        <v>20377.81</v>
      </c>
      <c r="G86" s="42">
        <f t="shared" si="5"/>
        <v>86.99795759098198</v>
      </c>
      <c r="H86" s="42">
        <f t="shared" si="6"/>
        <v>16.345006537101057</v>
      </c>
      <c r="I86" s="54" t="s">
        <v>91</v>
      </c>
    </row>
    <row r="87" spans="1:9" s="5" customFormat="1" ht="16.5" customHeight="1">
      <c r="A87" s="89"/>
      <c r="B87" s="89"/>
      <c r="C87" s="3" t="s">
        <v>52</v>
      </c>
      <c r="D87" s="62">
        <v>124070.6</v>
      </c>
      <c r="E87" s="72">
        <v>23423.32</v>
      </c>
      <c r="F87" s="62">
        <v>20377.81</v>
      </c>
      <c r="G87" s="40">
        <f t="shared" si="5"/>
        <v>86.99795759098198</v>
      </c>
      <c r="H87" s="40">
        <f t="shared" si="6"/>
        <v>16.424366449424763</v>
      </c>
      <c r="I87" s="55">
        <f>G87-95</f>
        <v>-8.002042409018017</v>
      </c>
    </row>
    <row r="88" spans="1:9" s="5" customFormat="1" ht="16.5" customHeight="1">
      <c r="A88" s="89"/>
      <c r="B88" s="89"/>
      <c r="C88" s="3" t="s">
        <v>53</v>
      </c>
      <c r="D88" s="62">
        <v>602.4</v>
      </c>
      <c r="E88" s="72">
        <v>0</v>
      </c>
      <c r="F88" s="62">
        <v>0</v>
      </c>
      <c r="G88" s="40">
        <v>0</v>
      </c>
      <c r="H88" s="40">
        <f>F88/D88*100</f>
        <v>0</v>
      </c>
      <c r="I88" s="55">
        <f>G88-95</f>
        <v>-95</v>
      </c>
    </row>
    <row r="89" spans="1:9" s="5" customFormat="1" ht="42" customHeight="1">
      <c r="A89" s="1" t="s">
        <v>37</v>
      </c>
      <c r="B89" s="2" t="s">
        <v>38</v>
      </c>
      <c r="C89" s="2" t="s">
        <v>72</v>
      </c>
      <c r="D89" s="61">
        <f>D90+D91</f>
        <v>14715.4</v>
      </c>
      <c r="E89" s="71">
        <f>E90+E91</f>
        <v>3257.52</v>
      </c>
      <c r="F89" s="61">
        <f>F90+F91</f>
        <v>2443.49</v>
      </c>
      <c r="G89" s="42">
        <f t="shared" si="5"/>
        <v>75.01074436995015</v>
      </c>
      <c r="H89" s="42">
        <f>F89/D89*100</f>
        <v>16.604985253543905</v>
      </c>
      <c r="I89" s="54" t="s">
        <v>91</v>
      </c>
    </row>
    <row r="90" spans="1:9" s="5" customFormat="1" ht="16.5" customHeight="1">
      <c r="A90" s="89"/>
      <c r="B90" s="89"/>
      <c r="C90" s="3" t="s">
        <v>52</v>
      </c>
      <c r="D90" s="62">
        <v>14715.4</v>
      </c>
      <c r="E90" s="72">
        <v>3257.52</v>
      </c>
      <c r="F90" s="62">
        <v>2443.49</v>
      </c>
      <c r="G90" s="40">
        <f t="shared" si="5"/>
        <v>75.01074436995015</v>
      </c>
      <c r="H90" s="40">
        <f t="shared" si="6"/>
        <v>16.604985253543905</v>
      </c>
      <c r="I90" s="55">
        <f>G90-95</f>
        <v>-19.989255630049854</v>
      </c>
    </row>
    <row r="91" spans="1:9" s="5" customFormat="1" ht="16.5" customHeight="1" hidden="1">
      <c r="A91" s="89"/>
      <c r="B91" s="89"/>
      <c r="C91" s="3" t="s">
        <v>53</v>
      </c>
      <c r="D91" s="32">
        <v>0</v>
      </c>
      <c r="E91" s="32">
        <v>0</v>
      </c>
      <c r="F91" s="32">
        <v>0</v>
      </c>
      <c r="G91" s="40">
        <v>0</v>
      </c>
      <c r="H91" s="40" t="e">
        <f t="shared" si="6"/>
        <v>#DIV/0!</v>
      </c>
      <c r="I91" s="55">
        <f>G91-95</f>
        <v>-95</v>
      </c>
    </row>
    <row r="92" spans="1:9" s="5" customFormat="1" ht="20.25" customHeight="1">
      <c r="A92" s="1" t="s">
        <v>39</v>
      </c>
      <c r="B92" s="2" t="s">
        <v>40</v>
      </c>
      <c r="C92" s="2" t="s">
        <v>73</v>
      </c>
      <c r="D92" s="61">
        <f>D93+D94+D95</f>
        <v>478869</v>
      </c>
      <c r="E92" s="71">
        <f>E93+E94+E95</f>
        <v>74789.15</v>
      </c>
      <c r="F92" s="61">
        <f>F93+F94+F95</f>
        <v>72822.07999999999</v>
      </c>
      <c r="G92" s="59">
        <f t="shared" si="5"/>
        <v>97.36984575971246</v>
      </c>
      <c r="H92" s="42">
        <f t="shared" si="6"/>
        <v>15.20709839225341</v>
      </c>
      <c r="I92" s="54" t="s">
        <v>91</v>
      </c>
    </row>
    <row r="93" spans="1:9" s="5" customFormat="1" ht="16.5" customHeight="1">
      <c r="A93" s="89"/>
      <c r="B93" s="89"/>
      <c r="C93" s="3" t="s">
        <v>52</v>
      </c>
      <c r="D93" s="62">
        <v>476342.4</v>
      </c>
      <c r="E93" s="72">
        <v>74496.25</v>
      </c>
      <c r="F93" s="62">
        <v>72566.04</v>
      </c>
      <c r="G93" s="40">
        <f t="shared" si="5"/>
        <v>97.40898367367484</v>
      </c>
      <c r="H93" s="40">
        <f t="shared" si="6"/>
        <v>15.23400814204236</v>
      </c>
      <c r="I93" s="55">
        <f>G93-95</f>
        <v>2.4089836736748396</v>
      </c>
    </row>
    <row r="94" spans="1:9" s="5" customFormat="1" ht="16.5" customHeight="1">
      <c r="A94" s="89"/>
      <c r="B94" s="89"/>
      <c r="C94" s="3" t="s">
        <v>53</v>
      </c>
      <c r="D94" s="62">
        <v>2526.6</v>
      </c>
      <c r="E94" s="72">
        <v>292.9</v>
      </c>
      <c r="F94" s="62">
        <v>256.04</v>
      </c>
      <c r="G94" s="40">
        <f>F94/E94*100</f>
        <v>87.41550017070674</v>
      </c>
      <c r="H94" s="40">
        <f>F94/D94*100</f>
        <v>10.13377661679728</v>
      </c>
      <c r="I94" s="55">
        <f>G94-95</f>
        <v>-7.584499829293264</v>
      </c>
    </row>
    <row r="95" spans="1:9" s="5" customFormat="1" ht="27.75" customHeight="1" hidden="1">
      <c r="A95" s="89"/>
      <c r="B95" s="89"/>
      <c r="C95" s="3" t="s">
        <v>102</v>
      </c>
      <c r="D95" s="32">
        <v>0</v>
      </c>
      <c r="E95" s="32">
        <v>0</v>
      </c>
      <c r="F95" s="32">
        <v>0</v>
      </c>
      <c r="G95" s="40">
        <v>0</v>
      </c>
      <c r="H95" s="40" t="e">
        <f>F95/D95*100</f>
        <v>#DIV/0!</v>
      </c>
      <c r="I95" s="55">
        <f>G95-95</f>
        <v>-95</v>
      </c>
    </row>
    <row r="96" spans="1:9" s="5" customFormat="1" ht="42.75" customHeight="1">
      <c r="A96" s="1" t="s">
        <v>41</v>
      </c>
      <c r="B96" s="2" t="s">
        <v>42</v>
      </c>
      <c r="C96" s="2" t="s">
        <v>74</v>
      </c>
      <c r="D96" s="61">
        <f>D97+D98+D99</f>
        <v>707790.5</v>
      </c>
      <c r="E96" s="71">
        <f>E97+E98+E99</f>
        <v>129031.81999999999</v>
      </c>
      <c r="F96" s="61">
        <f>F97+F98+F99</f>
        <v>116402.02</v>
      </c>
      <c r="G96" s="42">
        <f t="shared" si="5"/>
        <v>90.21187176930466</v>
      </c>
      <c r="H96" s="42">
        <f t="shared" si="6"/>
        <v>16.445829662873408</v>
      </c>
      <c r="I96" s="54" t="s">
        <v>91</v>
      </c>
    </row>
    <row r="97" spans="1:9" s="5" customFormat="1" ht="16.5" customHeight="1">
      <c r="A97" s="82"/>
      <c r="B97" s="83"/>
      <c r="C97" s="3" t="s">
        <v>52</v>
      </c>
      <c r="D97" s="62">
        <v>629374.43</v>
      </c>
      <c r="E97" s="72">
        <v>128119.04</v>
      </c>
      <c r="F97" s="62">
        <v>116211.49</v>
      </c>
      <c r="G97" s="40">
        <f aca="true" t="shared" si="7" ref="G97:G112">F97/E97*100</f>
        <v>90.70587010330394</v>
      </c>
      <c r="H97" s="40">
        <f aca="true" t="shared" si="8" ref="H97:H112">F97/D97*100</f>
        <v>18.464603018587837</v>
      </c>
      <c r="I97" s="55">
        <f>G97-95</f>
        <v>-4.294129896696063</v>
      </c>
    </row>
    <row r="98" spans="1:9" s="5" customFormat="1" ht="16.5" customHeight="1" hidden="1">
      <c r="A98" s="84"/>
      <c r="B98" s="85"/>
      <c r="C98" s="30" t="s">
        <v>53</v>
      </c>
      <c r="D98" s="62">
        <v>0</v>
      </c>
      <c r="E98" s="72">
        <v>0</v>
      </c>
      <c r="F98" s="32">
        <v>0</v>
      </c>
      <c r="G98" s="40" t="e">
        <f t="shared" si="7"/>
        <v>#DIV/0!</v>
      </c>
      <c r="H98" s="40" t="e">
        <f>F98/D98*100</f>
        <v>#DIV/0!</v>
      </c>
      <c r="I98" s="55" t="e">
        <f>G98-95</f>
        <v>#DIV/0!</v>
      </c>
    </row>
    <row r="99" spans="1:9" s="5" customFormat="1" ht="27.75" customHeight="1">
      <c r="A99" s="86"/>
      <c r="B99" s="87"/>
      <c r="C99" s="3" t="s">
        <v>102</v>
      </c>
      <c r="D99" s="62">
        <f>3416.07+75000</f>
        <v>78416.07</v>
      </c>
      <c r="E99" s="72">
        <v>912.78</v>
      </c>
      <c r="F99" s="62">
        <v>190.53</v>
      </c>
      <c r="G99" s="40">
        <f t="shared" si="7"/>
        <v>20.87359495168606</v>
      </c>
      <c r="H99" s="40">
        <f>F99/D99*100</f>
        <v>0.2429731558850118</v>
      </c>
      <c r="I99" s="55">
        <f>G99-95</f>
        <v>-74.12640504831394</v>
      </c>
    </row>
    <row r="100" spans="1:9" s="5" customFormat="1" ht="28.5" customHeight="1">
      <c r="A100" s="1" t="s">
        <v>43</v>
      </c>
      <c r="B100" s="2" t="s">
        <v>44</v>
      </c>
      <c r="C100" s="2" t="s">
        <v>75</v>
      </c>
      <c r="D100" s="61">
        <f>D101</f>
        <v>23787.4</v>
      </c>
      <c r="E100" s="71">
        <f>E101</f>
        <v>5616.26</v>
      </c>
      <c r="F100" s="61">
        <f>F101</f>
        <v>5328.29</v>
      </c>
      <c r="G100" s="42">
        <f t="shared" si="7"/>
        <v>94.87256644101234</v>
      </c>
      <c r="H100" s="42">
        <f t="shared" si="8"/>
        <v>22.399631737810772</v>
      </c>
      <c r="I100" s="54" t="s">
        <v>91</v>
      </c>
    </row>
    <row r="101" spans="1:9" s="5" customFormat="1" ht="18" customHeight="1">
      <c r="A101" s="89"/>
      <c r="B101" s="89"/>
      <c r="C101" s="3" t="s">
        <v>52</v>
      </c>
      <c r="D101" s="62">
        <v>23787.4</v>
      </c>
      <c r="E101" s="72">
        <v>5616.26</v>
      </c>
      <c r="F101" s="62">
        <v>5328.29</v>
      </c>
      <c r="G101" s="40">
        <f t="shared" si="7"/>
        <v>94.87256644101234</v>
      </c>
      <c r="H101" s="40">
        <f t="shared" si="8"/>
        <v>22.399631737810772</v>
      </c>
      <c r="I101" s="55">
        <f>G101-95</f>
        <v>-0.1274335589876614</v>
      </c>
    </row>
    <row r="102" spans="1:9" s="5" customFormat="1" ht="30.75" customHeight="1">
      <c r="A102" s="1" t="s">
        <v>45</v>
      </c>
      <c r="B102" s="2" t="s">
        <v>46</v>
      </c>
      <c r="C102" s="2" t="s">
        <v>76</v>
      </c>
      <c r="D102" s="61">
        <f>D103</f>
        <v>4904.3</v>
      </c>
      <c r="E102" s="71">
        <f>E103</f>
        <v>882.46</v>
      </c>
      <c r="F102" s="61">
        <f>F103</f>
        <v>643.76</v>
      </c>
      <c r="G102" s="42">
        <f t="shared" si="7"/>
        <v>72.95061532534052</v>
      </c>
      <c r="H102" s="42">
        <f t="shared" si="8"/>
        <v>13.12644006280203</v>
      </c>
      <c r="I102" s="54" t="s">
        <v>91</v>
      </c>
    </row>
    <row r="103" spans="1:9" s="5" customFormat="1" ht="18" customHeight="1">
      <c r="A103" s="89"/>
      <c r="B103" s="89"/>
      <c r="C103" s="3" t="s">
        <v>52</v>
      </c>
      <c r="D103" s="62">
        <v>4904.3</v>
      </c>
      <c r="E103" s="72">
        <v>882.46</v>
      </c>
      <c r="F103" s="62">
        <v>643.76</v>
      </c>
      <c r="G103" s="40">
        <f t="shared" si="7"/>
        <v>72.95061532534052</v>
      </c>
      <c r="H103" s="40">
        <f t="shared" si="8"/>
        <v>13.12644006280203</v>
      </c>
      <c r="I103" s="55">
        <f>G103-95</f>
        <v>-22.04938467465948</v>
      </c>
    </row>
    <row r="104" spans="1:9" s="5" customFormat="1" ht="20.25" customHeight="1">
      <c r="A104" s="1" t="s">
        <v>47</v>
      </c>
      <c r="B104" s="2" t="s">
        <v>48</v>
      </c>
      <c r="C104" s="2" t="s">
        <v>77</v>
      </c>
      <c r="D104" s="61">
        <f>D105+D106</f>
        <v>144988.1</v>
      </c>
      <c r="E104" s="71">
        <f>E105+E106</f>
        <v>28973.25</v>
      </c>
      <c r="F104" s="61">
        <f>F105</f>
        <v>24118.36</v>
      </c>
      <c r="G104" s="42">
        <f t="shared" si="7"/>
        <v>83.24354361350557</v>
      </c>
      <c r="H104" s="42">
        <f t="shared" si="8"/>
        <v>16.634716918147074</v>
      </c>
      <c r="I104" s="54" t="s">
        <v>91</v>
      </c>
    </row>
    <row r="105" spans="1:9" s="5" customFormat="1" ht="16.5" customHeight="1">
      <c r="A105" s="82"/>
      <c r="B105" s="83"/>
      <c r="C105" s="3" t="s">
        <v>52</v>
      </c>
      <c r="D105" s="62">
        <v>144988.1</v>
      </c>
      <c r="E105" s="72">
        <v>28973.25</v>
      </c>
      <c r="F105" s="62">
        <v>24118.36</v>
      </c>
      <c r="G105" s="40">
        <f t="shared" si="7"/>
        <v>83.24354361350557</v>
      </c>
      <c r="H105" s="40">
        <f t="shared" si="8"/>
        <v>16.634716918147074</v>
      </c>
      <c r="I105" s="55">
        <f>G105-95</f>
        <v>-11.756456386494435</v>
      </c>
    </row>
    <row r="106" spans="1:9" s="5" customFormat="1" ht="16.5" customHeight="1" hidden="1">
      <c r="A106" s="90"/>
      <c r="B106" s="91"/>
      <c r="C106" s="3" t="s">
        <v>53</v>
      </c>
      <c r="D106" s="32">
        <v>0</v>
      </c>
      <c r="E106" s="32">
        <v>0</v>
      </c>
      <c r="F106" s="32">
        <v>0</v>
      </c>
      <c r="G106" s="40">
        <v>0</v>
      </c>
      <c r="H106" s="40" t="e">
        <f>F106/D106*100</f>
        <v>#DIV/0!</v>
      </c>
      <c r="I106" s="55">
        <f>G106-95</f>
        <v>-95</v>
      </c>
    </row>
    <row r="107" spans="1:9" ht="40.5" customHeight="1">
      <c r="A107" s="1" t="s">
        <v>49</v>
      </c>
      <c r="B107" s="2" t="s">
        <v>50</v>
      </c>
      <c r="C107" s="2" t="s">
        <v>79</v>
      </c>
      <c r="D107" s="61">
        <f>D108+D109+D110</f>
        <v>1158862.6300000001</v>
      </c>
      <c r="E107" s="71">
        <f>E108+E109+E110</f>
        <v>131689.36000000002</v>
      </c>
      <c r="F107" s="61">
        <f>F108+F109+F110</f>
        <v>93074.4</v>
      </c>
      <c r="G107" s="42">
        <f t="shared" si="7"/>
        <v>70.67723618673519</v>
      </c>
      <c r="H107" s="42">
        <f t="shared" si="8"/>
        <v>8.031530018359465</v>
      </c>
      <c r="I107" s="54" t="s">
        <v>91</v>
      </c>
    </row>
    <row r="108" spans="1:9" s="5" customFormat="1" ht="16.5" customHeight="1">
      <c r="A108" s="89"/>
      <c r="B108" s="89"/>
      <c r="C108" s="3" t="s">
        <v>52</v>
      </c>
      <c r="D108" s="62">
        <v>397457.65</v>
      </c>
      <c r="E108" s="72">
        <v>74837.99</v>
      </c>
      <c r="F108" s="62">
        <v>39448.33</v>
      </c>
      <c r="G108" s="40">
        <f t="shared" si="7"/>
        <v>52.71163749854853</v>
      </c>
      <c r="H108" s="40">
        <f t="shared" si="8"/>
        <v>9.925165611984069</v>
      </c>
      <c r="I108" s="55">
        <f>G108-95</f>
        <v>-42.28836250145147</v>
      </c>
    </row>
    <row r="109" spans="1:10" s="5" customFormat="1" ht="16.5" customHeight="1">
      <c r="A109" s="89"/>
      <c r="B109" s="89"/>
      <c r="C109" s="3" t="s">
        <v>53</v>
      </c>
      <c r="D109" s="62">
        <f>623898.92+55153.88</f>
        <v>679052.8</v>
      </c>
      <c r="E109" s="81">
        <f>13000+38851.37</f>
        <v>51851.37</v>
      </c>
      <c r="F109" s="62">
        <f>12383.1+36275.35</f>
        <v>48658.45</v>
      </c>
      <c r="G109" s="40">
        <f t="shared" si="7"/>
        <v>93.84216849043717</v>
      </c>
      <c r="H109" s="40">
        <f t="shared" si="8"/>
        <v>7.165635720815818</v>
      </c>
      <c r="I109" s="55">
        <f>G109-95</f>
        <v>-1.1578315095628255</v>
      </c>
      <c r="J109" s="11"/>
    </row>
    <row r="110" spans="1:10" s="5" customFormat="1" ht="27" customHeight="1">
      <c r="A110" s="89"/>
      <c r="B110" s="89"/>
      <c r="C110" s="3" t="s">
        <v>102</v>
      </c>
      <c r="D110" s="62">
        <f>137506.06-55153.88</f>
        <v>82352.18</v>
      </c>
      <c r="E110" s="72">
        <f>43851.37-38851.37</f>
        <v>5000</v>
      </c>
      <c r="F110" s="62">
        <f>41242.97-36275.35</f>
        <v>4967.620000000003</v>
      </c>
      <c r="G110" s="40">
        <f t="shared" si="7"/>
        <v>99.35240000000005</v>
      </c>
      <c r="H110" s="40">
        <f>F110/D110*100</f>
        <v>6.032165754446335</v>
      </c>
      <c r="I110" s="55">
        <f>G110-95</f>
        <v>4.352400000000046</v>
      </c>
      <c r="J110" s="11"/>
    </row>
    <row r="111" spans="1:9" s="5" customFormat="1" ht="39.75" customHeight="1">
      <c r="A111" s="1" t="s">
        <v>51</v>
      </c>
      <c r="B111" s="2" t="s">
        <v>95</v>
      </c>
      <c r="C111" s="2" t="s">
        <v>78</v>
      </c>
      <c r="D111" s="61">
        <f>D112+D113</f>
        <v>56298.44</v>
      </c>
      <c r="E111" s="71">
        <f>E112</f>
        <v>12544.43</v>
      </c>
      <c r="F111" s="61">
        <f>F112</f>
        <v>12130.12</v>
      </c>
      <c r="G111" s="42">
        <f t="shared" si="7"/>
        <v>96.69725926168029</v>
      </c>
      <c r="H111" s="42">
        <f t="shared" si="8"/>
        <v>21.546103231279588</v>
      </c>
      <c r="I111" s="54" t="s">
        <v>91</v>
      </c>
    </row>
    <row r="112" spans="1:9" s="5" customFormat="1" ht="16.5" customHeight="1">
      <c r="A112" s="82"/>
      <c r="B112" s="83"/>
      <c r="C112" s="3" t="s">
        <v>52</v>
      </c>
      <c r="D112" s="62">
        <v>56298.44</v>
      </c>
      <c r="E112" s="72">
        <v>12544.43</v>
      </c>
      <c r="F112" s="62">
        <v>12130.12</v>
      </c>
      <c r="G112" s="40">
        <f t="shared" si="7"/>
        <v>96.69725926168029</v>
      </c>
      <c r="H112" s="40">
        <f t="shared" si="8"/>
        <v>21.546103231279588</v>
      </c>
      <c r="I112" s="55">
        <f>G112-95</f>
        <v>1.697259261680287</v>
      </c>
    </row>
    <row r="113" spans="1:9" s="5" customFormat="1" ht="16.5" customHeight="1" hidden="1">
      <c r="A113" s="90"/>
      <c r="B113" s="91"/>
      <c r="C113" s="3" t="s">
        <v>53</v>
      </c>
      <c r="D113" s="32">
        <v>0</v>
      </c>
      <c r="E113" s="32">
        <v>0</v>
      </c>
      <c r="F113" s="32">
        <v>0</v>
      </c>
      <c r="G113" s="40">
        <v>0</v>
      </c>
      <c r="H113" s="40" t="e">
        <f>F113/D113*100</f>
        <v>#DIV/0!</v>
      </c>
      <c r="I113" s="55">
        <f>G113-95</f>
        <v>-95</v>
      </c>
    </row>
    <row r="114" spans="1:9" s="36" customFormat="1" ht="18" customHeight="1">
      <c r="A114" s="92" t="s">
        <v>110</v>
      </c>
      <c r="B114" s="93"/>
      <c r="C114" s="94"/>
      <c r="D114" s="61">
        <v>15278.81</v>
      </c>
      <c r="E114" s="13" t="s">
        <v>91</v>
      </c>
      <c r="F114" s="13" t="s">
        <v>91</v>
      </c>
      <c r="G114" s="13" t="s">
        <v>91</v>
      </c>
      <c r="H114" s="13" t="s">
        <v>91</v>
      </c>
      <c r="I114" s="13" t="s">
        <v>91</v>
      </c>
    </row>
    <row r="115" spans="1:9" ht="29.25" customHeight="1">
      <c r="A115" s="107" t="s">
        <v>87</v>
      </c>
      <c r="B115" s="108"/>
      <c r="C115" s="109"/>
      <c r="D115" s="69">
        <f>D117+D118+D119</f>
        <v>20866085.682</v>
      </c>
      <c r="E115" s="77">
        <f>E117+E118+E119</f>
        <v>4163767.441</v>
      </c>
      <c r="F115" s="69">
        <f>F117+F118+F119</f>
        <v>3716478.0800000005</v>
      </c>
      <c r="G115" s="45">
        <f>F115/E115*100</f>
        <v>89.25758060847473</v>
      </c>
      <c r="H115" s="45">
        <f>F115/D115*100</f>
        <v>17.811093736694456</v>
      </c>
      <c r="I115" s="46" t="s">
        <v>91</v>
      </c>
    </row>
    <row r="116" spans="1:9" ht="15.75" customHeight="1">
      <c r="A116" s="110"/>
      <c r="B116" s="110"/>
      <c r="C116" s="19" t="s">
        <v>85</v>
      </c>
      <c r="D116" s="33"/>
      <c r="E116" s="33"/>
      <c r="F116" s="47"/>
      <c r="G116" s="47"/>
      <c r="H116" s="47"/>
      <c r="I116" s="48"/>
    </row>
    <row r="117" spans="1:9" ht="20.25" customHeight="1">
      <c r="A117" s="110"/>
      <c r="B117" s="110"/>
      <c r="C117" s="20" t="s">
        <v>52</v>
      </c>
      <c r="D117" s="69">
        <f>D7+D11+D20+D23+D26+D30+D34+D38+D42+D45+D48+D51+D54+D57+D60+D63+D66+D70+D74+D78+D81+D84+D87+D90+D93+D97+D101+D103+D105+D108+D112</f>
        <v>14273478.84</v>
      </c>
      <c r="E117" s="77">
        <f>E7+E11+E20+E23+E26+E30+E34+E38+E42+E45+E48+E51+E54+E57+E60+E63+E66+E70+E74+E78+E81+E84+E87+E90+E93+E97+E101+E103+E105+E108+E112</f>
        <v>2873583.221</v>
      </c>
      <c r="F117" s="69">
        <f>F7+F11+F20+F23+F26+F30+F34+F38+F42+F45+F48+F51+F54+F57+F60+F63+F66+F70+F74+F78+F81+F84+F87+F90+F93+F97+F101+F103+F105+F108+F112</f>
        <v>2629752.9000000004</v>
      </c>
      <c r="G117" s="45">
        <f>F117/E117*100</f>
        <v>91.5147638941479</v>
      </c>
      <c r="H117" s="45">
        <f>F117/D117*100</f>
        <v>18.424050152583547</v>
      </c>
      <c r="I117" s="58">
        <f>G117-95</f>
        <v>-3.4852361058520955</v>
      </c>
    </row>
    <row r="118" spans="1:9" ht="18.75" customHeight="1">
      <c r="A118" s="110"/>
      <c r="B118" s="110"/>
      <c r="C118" s="20" t="s">
        <v>53</v>
      </c>
      <c r="D118" s="69">
        <f>D8+D21+D24+D27+D31+D35+D39+D43+D46+D49+D52+D55+D58+D61+D64+D67+D71+D75+D79+D85+D88+D91+D94+D98+D106+D109+D113</f>
        <v>4844493.072</v>
      </c>
      <c r="E118" s="77">
        <f>E8+E21+E24+E27+E31+E35+E39+E43+E46+E49+E52+E55+E58+E61+E64+E67+E71+E75+E79+E85+E88+E91+E94+E98+E106+E109+E113</f>
        <v>997488.5799999998</v>
      </c>
      <c r="F118" s="69">
        <f>F8+F21+F24+F27+F31+F35+F39+F43+F46+F49+F52+F55+F58+F61+F64+F67+F71+F75+F79+F85+F88+F91+F94+F98+F106+F109+F113</f>
        <v>976203.93</v>
      </c>
      <c r="G118" s="45">
        <f>F118/E118*100</f>
        <v>97.86617607191054</v>
      </c>
      <c r="H118" s="45">
        <f>F118/D118*100</f>
        <v>20.150796285419894</v>
      </c>
      <c r="I118" s="58">
        <f>G118-95</f>
        <v>2.8661760719105445</v>
      </c>
    </row>
    <row r="119" spans="1:9" ht="30" customHeight="1">
      <c r="A119" s="110"/>
      <c r="B119" s="110"/>
      <c r="C119" s="21" t="s">
        <v>102</v>
      </c>
      <c r="D119" s="69">
        <f>D9+D28+D32+D36+D40+D68+D72+D76+D82+D95+D99+D110+D114</f>
        <v>1748113.7700000003</v>
      </c>
      <c r="E119" s="77">
        <f>(E32+E40+E76+E82+E110+E72+E28+E68+E36+E95+E99)</f>
        <v>292695.64</v>
      </c>
      <c r="F119" s="69">
        <f>(F32+F40+F76+F82+F110+F72+F28+F68+F36+F95+F99)</f>
        <v>110521.25</v>
      </c>
      <c r="G119" s="45">
        <f>F119/E119*100</f>
        <v>37.759786924055305</v>
      </c>
      <c r="H119" s="45">
        <f>F119/D119*100</f>
        <v>6.322314479566166</v>
      </c>
      <c r="I119" s="58">
        <f>G119-95</f>
        <v>-57.240213075944695</v>
      </c>
    </row>
    <row r="120" spans="1:9" ht="26.25" customHeight="1">
      <c r="A120" s="104" t="s">
        <v>86</v>
      </c>
      <c r="B120" s="105"/>
      <c r="C120" s="106"/>
      <c r="D120" s="70">
        <f>D122+D123+D124</f>
        <v>21262352.602</v>
      </c>
      <c r="E120" s="79">
        <f>E122+E123+E124</f>
        <v>4352300.680999999</v>
      </c>
      <c r="F120" s="70">
        <f>F122+F123+F124</f>
        <v>3879648.4800000004</v>
      </c>
      <c r="G120" s="49">
        <f>F120/E120*100</f>
        <v>89.14017583703799</v>
      </c>
      <c r="H120" s="49">
        <f>F120/D120*100</f>
        <v>18.246562610550768</v>
      </c>
      <c r="I120" s="50" t="s">
        <v>91</v>
      </c>
    </row>
    <row r="121" spans="1:9" ht="14.25" customHeight="1">
      <c r="A121" s="103"/>
      <c r="B121" s="103"/>
      <c r="C121" s="22" t="s">
        <v>85</v>
      </c>
      <c r="D121" s="39"/>
      <c r="E121" s="39"/>
      <c r="F121" s="51"/>
      <c r="G121" s="51"/>
      <c r="H121" s="51"/>
      <c r="I121" s="52"/>
    </row>
    <row r="122" spans="1:9" ht="27" customHeight="1">
      <c r="A122" s="103"/>
      <c r="B122" s="103"/>
      <c r="C122" s="23" t="s">
        <v>96</v>
      </c>
      <c r="D122" s="65">
        <f>D117+D17+D18+D15+D16</f>
        <v>14669745.760000002</v>
      </c>
      <c r="E122" s="78">
        <f>E117+E17+E18+E15+E16</f>
        <v>3062116.4609999997</v>
      </c>
      <c r="F122" s="65">
        <f>F117+F17+F18+F15+F16</f>
        <v>2792923.3000000003</v>
      </c>
      <c r="G122" s="49">
        <f>F122/E122*100</f>
        <v>91.20891826197595</v>
      </c>
      <c r="H122" s="49">
        <f>F122/D122*100</f>
        <v>19.0386619215683</v>
      </c>
      <c r="I122" s="53">
        <f>G122-95</f>
        <v>-3.7910817380240474</v>
      </c>
    </row>
    <row r="123" spans="1:9" ht="18.75" customHeight="1">
      <c r="A123" s="103"/>
      <c r="B123" s="103"/>
      <c r="C123" s="23" t="s">
        <v>53</v>
      </c>
      <c r="D123" s="65">
        <f aca="true" t="shared" si="9" ref="D123:F124">D118</f>
        <v>4844493.072</v>
      </c>
      <c r="E123" s="78">
        <f t="shared" si="9"/>
        <v>997488.5799999998</v>
      </c>
      <c r="F123" s="65">
        <f t="shared" si="9"/>
        <v>976203.93</v>
      </c>
      <c r="G123" s="49">
        <f>F123/E123*100</f>
        <v>97.86617607191054</v>
      </c>
      <c r="H123" s="49">
        <f>F123/D123*100</f>
        <v>20.150796285419894</v>
      </c>
      <c r="I123" s="53">
        <f>G123-95</f>
        <v>2.8661760719105445</v>
      </c>
    </row>
    <row r="124" spans="1:9" ht="27" customHeight="1">
      <c r="A124" s="103"/>
      <c r="B124" s="103"/>
      <c r="C124" s="24" t="s">
        <v>102</v>
      </c>
      <c r="D124" s="65">
        <f t="shared" si="9"/>
        <v>1748113.7700000003</v>
      </c>
      <c r="E124" s="78">
        <f t="shared" si="9"/>
        <v>292695.64</v>
      </c>
      <c r="F124" s="65">
        <f t="shared" si="9"/>
        <v>110521.25</v>
      </c>
      <c r="G124" s="49">
        <f>F124/E124*100</f>
        <v>37.759786924055305</v>
      </c>
      <c r="H124" s="49">
        <f>F124/D124*100</f>
        <v>6.322314479566166</v>
      </c>
      <c r="I124" s="53">
        <f>G124-95</f>
        <v>-57.240213075944695</v>
      </c>
    </row>
    <row r="125" spans="1:9" ht="7.5" customHeight="1">
      <c r="A125" s="16"/>
      <c r="B125" s="4"/>
      <c r="C125" s="4"/>
      <c r="D125" s="26"/>
      <c r="E125" s="27"/>
      <c r="F125" s="28"/>
      <c r="G125" s="4"/>
      <c r="H125" s="4"/>
      <c r="I125" s="4"/>
    </row>
    <row r="126" spans="1:9" s="29" customFormat="1" ht="18.75" customHeight="1">
      <c r="A126" s="100" t="s">
        <v>103</v>
      </c>
      <c r="B126" s="102"/>
      <c r="C126" s="102"/>
      <c r="D126" s="102"/>
      <c r="E126" s="102"/>
      <c r="F126" s="102"/>
      <c r="G126" s="102"/>
      <c r="H126" s="102"/>
      <c r="I126" s="102"/>
    </row>
    <row r="127" spans="1:18" ht="16.5" customHeight="1">
      <c r="A127" s="100" t="s">
        <v>124</v>
      </c>
      <c r="B127" s="101"/>
      <c r="C127" s="101"/>
      <c r="D127" s="101"/>
      <c r="E127" s="101"/>
      <c r="F127" s="101"/>
      <c r="G127" s="101"/>
      <c r="H127" s="101"/>
      <c r="I127" s="101"/>
      <c r="J127" s="31"/>
      <c r="K127" s="31"/>
      <c r="L127" s="31"/>
      <c r="M127" s="31"/>
      <c r="N127" s="31"/>
      <c r="O127" s="31"/>
      <c r="P127" s="31"/>
      <c r="Q127" s="31"/>
      <c r="R127" s="31"/>
    </row>
  </sheetData>
  <sheetProtection password="CE28" sheet="1" objects="1" scenarios="1"/>
  <autoFilter ref="A5:I124"/>
  <mergeCells count="39">
    <mergeCell ref="A34:B36"/>
    <mergeCell ref="A48:B49"/>
    <mergeCell ref="A127:I127"/>
    <mergeCell ref="A126:I126"/>
    <mergeCell ref="A121:B124"/>
    <mergeCell ref="A105:B106"/>
    <mergeCell ref="A108:B110"/>
    <mergeCell ref="A120:C120"/>
    <mergeCell ref="A115:C115"/>
    <mergeCell ref="A116:B119"/>
    <mergeCell ref="A38:B40"/>
    <mergeCell ref="A7:B9"/>
    <mergeCell ref="A103:B103"/>
    <mergeCell ref="A114:C114"/>
    <mergeCell ref="A112:B113"/>
    <mergeCell ref="A101:B101"/>
    <mergeCell ref="A60:B61"/>
    <mergeCell ref="A57:B58"/>
    <mergeCell ref="A97:B99"/>
    <mergeCell ref="A20:B21"/>
    <mergeCell ref="A90:B91"/>
    <mergeCell ref="A93:B95"/>
    <mergeCell ref="A87:B88"/>
    <mergeCell ref="A51:B52"/>
    <mergeCell ref="A84:B85"/>
    <mergeCell ref="A66:B68"/>
    <mergeCell ref="A63:B64"/>
    <mergeCell ref="A74:B76"/>
    <mergeCell ref="A78:B79"/>
    <mergeCell ref="A42:B43"/>
    <mergeCell ref="A81:B82"/>
    <mergeCell ref="A70:B72"/>
    <mergeCell ref="A3:I3"/>
    <mergeCell ref="A23:B24"/>
    <mergeCell ref="A11:B18"/>
    <mergeCell ref="A30:B32"/>
    <mergeCell ref="A45:B46"/>
    <mergeCell ref="A54:B55"/>
    <mergeCell ref="A26:B28"/>
  </mergeCells>
  <printOptions/>
  <pageMargins left="0.3937007874015748" right="0.18" top="0.3937007874015748" bottom="0.28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2012-04-19T07:00:52Z</cp:lastPrinted>
  <dcterms:created xsi:type="dcterms:W3CDTF">2002-03-11T10:22:12Z</dcterms:created>
  <dcterms:modified xsi:type="dcterms:W3CDTF">2012-04-27T05:56:46Z</dcterms:modified>
  <cp:category/>
  <cp:version/>
  <cp:contentType/>
  <cp:contentStatus/>
</cp:coreProperties>
</file>