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источникам'!$A$1:$I$118</definedName>
  </definedNames>
  <calcPr fullCalcOnLoad="1"/>
</workbook>
</file>

<file path=xl/sharedStrings.xml><?xml version="1.0" encoding="utf-8"?>
<sst xmlns="http://schemas.openxmlformats.org/spreadsheetml/2006/main" count="228" uniqueCount="127">
  <si>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</si>
  <si>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</si>
  <si>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</si>
  <si>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</si>
  <si>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</si>
  <si>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</si>
  <si>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</si>
  <si>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</si>
  <si>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</si>
  <si>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</si>
  <si>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</si>
  <si>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</si>
  <si>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</si>
  <si>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</si>
  <si>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</si>
  <si>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</si>
  <si>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</si>
  <si>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</si>
  <si>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</si>
  <si>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</si>
  <si>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</si>
  <si>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</si>
  <si>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</si>
  <si>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</si>
  <si>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</si>
  <si>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</si>
  <si>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</si>
  <si>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</si>
  <si>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</si>
  <si>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</si>
  <si>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</si>
  <si>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</si>
  <si>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</si>
  <si>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</si>
  <si>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</si>
  <si>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</si>
  <si>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</si>
  <si>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</si>
  <si>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</si>
  <si>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</si>
  <si>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</si>
  <si>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</si>
  <si>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</si>
  <si>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</si>
  <si>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</si>
  <si>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</si>
  <si>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</si>
  <si>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</si>
  <si>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</si>
  <si>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</si>
  <si>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</si>
  <si>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</si>
  <si>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</si>
  <si>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</si>
  <si>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</si>
  <si>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</si>
  <si>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</si>
  <si>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</si>
  <si>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</si>
  <si>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</si>
  <si>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</si>
  <si>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</si>
  <si>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</si>
  <si>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</si>
  <si>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</si>
  <si>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</si>
  <si>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</si>
  <si>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</si>
  <si>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</si>
  <si>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</si>
  <si>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</si>
  <si>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</si>
  <si>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</si>
  <si>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</si>
  <si>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</si>
  <si>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</si>
  <si>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</si>
  <si>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</si>
  <si>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</si>
  <si>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</si>
  <si>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</si>
  <si>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</si>
  <si>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</si>
  <si>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</si>
  <si>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</si>
  <si>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</si>
  <si>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</si>
  <si>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</si>
  <si>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</si>
  <si>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</si>
  <si>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</si>
  <si>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</si>
  <si>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</si>
  <si>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</si>
  <si>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</si>
  <si>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</si>
  <si>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</si>
  <si>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</si>
  <si>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</si>
  <si>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</si>
  <si>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</si>
  <si>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</si>
  <si>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</si>
  <si>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</si>
  <si>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</si>
  <si>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</si>
  <si>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</si>
  <si>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</si>
  <si>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</si>
  <si>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расходы, переданные из краевого бюджета на выполнение полномочий городского округа</t>
  </si>
  <si>
    <t xml:space="preserve">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</t>
  </si>
  <si>
    <t>Ассигнования 2011 года*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</si>
  <si>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</si>
  <si>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</si>
  <si>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</si>
  <si>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Отклонение от установленного уровня выполнения плана (95%)**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</si>
  <si>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</si>
  <si>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</si>
  <si>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</si>
  <si>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</si>
  <si>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средства на повышение ФОТ муниципальных служащих и работников муниц.учреждений города Перми</t>
  </si>
  <si>
    <t>Оперативный анализ исполнения бюджета города Перми по расходам на 1 июля 2011 года</t>
  </si>
  <si>
    <t>Кассовый план 1 полугодия 2011*</t>
  </si>
  <si>
    <t>Кассовый расход на 01.07.2011</t>
  </si>
  <si>
    <t xml:space="preserve">%  выполнения кассового плана 1 полугодия 2011 </t>
  </si>
  <si>
    <t>** -   расчётный уровень установлен исходя из 95,0 % исполнения кассового плана по расходам за 1 полугодие 2011 года.</t>
  </si>
  <si>
    <t xml:space="preserve">расходы местного бюджета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</si>
</sst>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66" fontId="4" fillId="3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wrapText="1"/>
    </xf>
    <xf numFmtId="166" fontId="3" fillId="33" borderId="10" xfId="0" applyNumberFormat="1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171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vertical="center" wrapText="1"/>
    </xf>
    <xf numFmtId="171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vertical="center" wrapText="1"/>
    </xf>
    <xf numFmtId="171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3" fillId="33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/>
    </xf>
    <xf numFmtId="171" fontId="4" fillId="34" borderId="10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0" fillId="34" borderId="13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0" fillId="34" borderId="13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vertical="center" wrapText="1"/>
    </xf>
    <xf numFmtId="170" fontId="4" fillId="0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left" vertical="center" wrapText="1"/>
    </xf>
    <xf numFmtId="171" fontId="0" fillId="33" borderId="14" xfId="0" applyNumberFormat="1" applyFont="1" applyFill="1" applyBorder="1" applyAlignment="1">
      <alignment horizontal="left" vertical="center" wrapText="1"/>
    </xf>
    <xf numFmtId="171" fontId="0" fillId="33" borderId="14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0" fillId="0" borderId="0" xfId="0" applyNumberFormat="1" applyFont="1" applyAlignment="1">
      <alignment wrapText="1"/>
    </xf>
    <xf numFmtId="0" fontId="4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zoomScale="91" zoomScaleNormal="9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6" sqref="F16"/>
    </sheetView>
  </sheetViews>
  <sheetFormatPr defaultColWidth="9.140625" defaultRowHeight="12.75"/>
  <cols>
    <col min="1" max="1" width="5.8515625" style="20" customWidth="1"/>
    <col min="2" max="2" width="30.00390625" style="0" customWidth="1"/>
    <col min="3" max="3" width="47.57421875" style="0" customWidth="1"/>
    <col min="4" max="4" width="13.00390625" style="14" customWidth="1"/>
    <col min="5" max="5" width="12.7109375" style="7" customWidth="1"/>
    <col min="6" max="6" width="12.57421875" style="42" customWidth="1"/>
    <col min="7" max="7" width="14.28125" style="0" customWidth="1"/>
    <col min="8" max="8" width="12.28125" style="0" customWidth="1"/>
    <col min="9" max="9" width="14.140625" style="0" customWidth="1"/>
  </cols>
  <sheetData>
    <row r="1" ht="15">
      <c r="I1" s="26" t="s">
        <v>119</v>
      </c>
    </row>
    <row r="2" ht="15">
      <c r="I2" s="26" t="s">
        <v>116</v>
      </c>
    </row>
    <row r="3" spans="1:9" s="7" customFormat="1" ht="21.75" customHeight="1">
      <c r="A3" s="86" t="s">
        <v>121</v>
      </c>
      <c r="B3" s="86"/>
      <c r="C3" s="86"/>
      <c r="D3" s="86"/>
      <c r="E3" s="86"/>
      <c r="F3" s="86"/>
      <c r="G3" s="86"/>
      <c r="H3" s="86"/>
      <c r="I3" s="86"/>
    </row>
    <row r="4" spans="1:9" s="7" customFormat="1" ht="15" customHeight="1">
      <c r="A4" s="21"/>
      <c r="B4" s="8"/>
      <c r="C4" s="8"/>
      <c r="D4" s="9"/>
      <c r="E4" s="9"/>
      <c r="F4" s="16"/>
      <c r="G4" s="10"/>
      <c r="H4" s="10"/>
      <c r="I4" s="11" t="s">
        <v>83</v>
      </c>
    </row>
    <row r="5" spans="1:9" s="7" customFormat="1" ht="69.75" customHeight="1">
      <c r="A5" s="2" t="s">
        <v>1</v>
      </c>
      <c r="B5" s="2" t="s">
        <v>87</v>
      </c>
      <c r="C5" s="2" t="s">
        <v>98</v>
      </c>
      <c r="D5" s="18" t="s">
        <v>111</v>
      </c>
      <c r="E5" s="18" t="s">
        <v>122</v>
      </c>
      <c r="F5" s="12" t="s">
        <v>123</v>
      </c>
      <c r="G5" s="12" t="s">
        <v>124</v>
      </c>
      <c r="H5" s="12" t="s">
        <v>117</v>
      </c>
      <c r="I5" s="29" t="s">
        <v>115</v>
      </c>
    </row>
    <row r="6" spans="1:9" s="7" customFormat="1" ht="40.5" customHeight="1">
      <c r="A6" s="2" t="s">
        <v>84</v>
      </c>
      <c r="B6" s="3" t="s">
        <v>2</v>
      </c>
      <c r="C6" s="3" t="s">
        <v>56</v>
      </c>
      <c r="D6" s="57">
        <f>D7+D8</f>
        <v>147813.1</v>
      </c>
      <c r="E6" s="57">
        <f>E7+E8</f>
        <v>61498.299999999996</v>
      </c>
      <c r="F6" s="57">
        <f>F7+F8</f>
        <v>52653.7</v>
      </c>
      <c r="G6" s="19">
        <f aca="true" t="shared" si="0" ref="G6:G34">F6/E6*100</f>
        <v>85.61813903798966</v>
      </c>
      <c r="H6" s="19">
        <f aca="true" t="shared" si="1" ref="H6:H34">F6/D6*100</f>
        <v>35.62180889244593</v>
      </c>
      <c r="I6" s="5" t="s">
        <v>95</v>
      </c>
    </row>
    <row r="7" spans="1:9" s="7" customFormat="1" ht="17.25" customHeight="1">
      <c r="A7" s="74"/>
      <c r="B7" s="75"/>
      <c r="C7" s="4" t="s">
        <v>54</v>
      </c>
      <c r="D7" s="59">
        <f>141465.6+1317.3</f>
        <v>142782.9</v>
      </c>
      <c r="E7" s="59">
        <v>56468.1</v>
      </c>
      <c r="F7" s="56">
        <v>47623.5</v>
      </c>
      <c r="G7" s="17">
        <f t="shared" si="0"/>
        <v>84.33699734894569</v>
      </c>
      <c r="H7" s="17">
        <f t="shared" si="1"/>
        <v>33.353783961524805</v>
      </c>
      <c r="I7" s="13">
        <f>G7-95</f>
        <v>-10.663002651054313</v>
      </c>
    </row>
    <row r="8" spans="1:9" s="7" customFormat="1" ht="28.5" customHeight="1">
      <c r="A8" s="97"/>
      <c r="B8" s="98"/>
      <c r="C8" s="47" t="s">
        <v>109</v>
      </c>
      <c r="D8" s="59">
        <v>5030.2</v>
      </c>
      <c r="E8" s="59">
        <v>5030.2</v>
      </c>
      <c r="F8" s="59">
        <v>5030.2</v>
      </c>
      <c r="G8" s="17">
        <f t="shared" si="0"/>
        <v>100</v>
      </c>
      <c r="H8" s="17">
        <f>F8/D8*100</f>
        <v>100</v>
      </c>
      <c r="I8" s="13">
        <f>G8-95</f>
        <v>5</v>
      </c>
    </row>
    <row r="9" spans="1:9" s="7" customFormat="1" ht="28.5" customHeight="1">
      <c r="A9" s="2" t="s">
        <v>85</v>
      </c>
      <c r="B9" s="3" t="s">
        <v>0</v>
      </c>
      <c r="C9" s="3" t="s">
        <v>86</v>
      </c>
      <c r="D9" s="57">
        <f>D11</f>
        <v>177266.55000000002</v>
      </c>
      <c r="E9" s="57">
        <f>E11</f>
        <v>99303.59999999999</v>
      </c>
      <c r="F9" s="57">
        <f>F11</f>
        <v>39915.7</v>
      </c>
      <c r="G9" s="19">
        <f t="shared" si="0"/>
        <v>40.19562231379326</v>
      </c>
      <c r="H9" s="19">
        <f t="shared" si="1"/>
        <v>22.517333360411197</v>
      </c>
      <c r="I9" s="5" t="s">
        <v>95</v>
      </c>
    </row>
    <row r="10" spans="1:9" s="7" customFormat="1" ht="27.75" customHeight="1">
      <c r="A10" s="85"/>
      <c r="B10" s="85"/>
      <c r="C10" s="4" t="s">
        <v>92</v>
      </c>
      <c r="D10" s="56">
        <f>92530+2666.6</f>
        <v>95196.6</v>
      </c>
      <c r="E10" s="56">
        <v>41531.4</v>
      </c>
      <c r="F10" s="56">
        <v>39915.7</v>
      </c>
      <c r="G10" s="17">
        <f t="shared" si="0"/>
        <v>96.1096904992367</v>
      </c>
      <c r="H10" s="17">
        <f t="shared" si="1"/>
        <v>41.92975379372792</v>
      </c>
      <c r="I10" s="13">
        <f aca="true" t="shared" si="2" ref="I10:I15">G10-95</f>
        <v>1.1096904992367058</v>
      </c>
    </row>
    <row r="11" spans="1:9" s="7" customFormat="1" ht="27.75" customHeight="1">
      <c r="A11" s="85"/>
      <c r="B11" s="85"/>
      <c r="C11" s="15" t="s">
        <v>91</v>
      </c>
      <c r="D11" s="58">
        <f>D14+D15+D10+D12+D13</f>
        <v>177266.55000000002</v>
      </c>
      <c r="E11" s="58">
        <f>E14+E15+E10+E12+E13</f>
        <v>99303.59999999999</v>
      </c>
      <c r="F11" s="58">
        <f>F14+F15+F10+F12+F13</f>
        <v>39915.7</v>
      </c>
      <c r="G11" s="27">
        <f t="shared" si="0"/>
        <v>40.19562231379326</v>
      </c>
      <c r="H11" s="27">
        <f t="shared" si="1"/>
        <v>22.517333360411197</v>
      </c>
      <c r="I11" s="28">
        <f t="shared" si="2"/>
        <v>-54.80437768620674</v>
      </c>
    </row>
    <row r="12" spans="1:9" s="7" customFormat="1" ht="26.25" customHeight="1" hidden="1">
      <c r="A12" s="85"/>
      <c r="B12" s="85"/>
      <c r="C12" s="23" t="s">
        <v>120</v>
      </c>
      <c r="D12" s="69">
        <f>30832+171962.4-195557.9</f>
        <v>7236.5</v>
      </c>
      <c r="E12" s="69">
        <v>28970.7</v>
      </c>
      <c r="F12" s="69">
        <v>0</v>
      </c>
      <c r="G12" s="70">
        <v>0</v>
      </c>
      <c r="H12" s="51">
        <f>F12/D12*100</f>
        <v>0</v>
      </c>
      <c r="I12" s="24">
        <f t="shared" si="2"/>
        <v>-95</v>
      </c>
    </row>
    <row r="13" spans="1:9" s="7" customFormat="1" ht="26.25" customHeight="1" hidden="1">
      <c r="A13" s="85"/>
      <c r="B13" s="85"/>
      <c r="C13" s="23" t="s">
        <v>112</v>
      </c>
      <c r="D13" s="69">
        <v>23760.95</v>
      </c>
      <c r="E13" s="69">
        <v>10908.4</v>
      </c>
      <c r="F13" s="69">
        <v>0</v>
      </c>
      <c r="G13" s="70">
        <v>0</v>
      </c>
      <c r="H13" s="51">
        <f>F13/D13*100</f>
        <v>0</v>
      </c>
      <c r="I13" s="24">
        <f t="shared" si="2"/>
        <v>-95</v>
      </c>
    </row>
    <row r="14" spans="1:9" s="7" customFormat="1" ht="26.25" customHeight="1" hidden="1">
      <c r="A14" s="85"/>
      <c r="B14" s="85"/>
      <c r="C14" s="23" t="s">
        <v>114</v>
      </c>
      <c r="D14" s="69">
        <v>19728.2</v>
      </c>
      <c r="E14" s="69">
        <v>9864.1</v>
      </c>
      <c r="F14" s="69">
        <v>0</v>
      </c>
      <c r="G14" s="70">
        <f t="shared" si="0"/>
        <v>0</v>
      </c>
      <c r="H14" s="51">
        <f t="shared" si="1"/>
        <v>0</v>
      </c>
      <c r="I14" s="24">
        <f t="shared" si="2"/>
        <v>-95</v>
      </c>
    </row>
    <row r="15" spans="1:9" s="7" customFormat="1" ht="16.5" customHeight="1" hidden="1">
      <c r="A15" s="85"/>
      <c r="B15" s="85"/>
      <c r="C15" s="23" t="s">
        <v>113</v>
      </c>
      <c r="D15" s="69">
        <v>31344.3</v>
      </c>
      <c r="E15" s="69">
        <v>8029</v>
      </c>
      <c r="F15" s="69">
        <v>0</v>
      </c>
      <c r="G15" s="70">
        <f t="shared" si="0"/>
        <v>0</v>
      </c>
      <c r="H15" s="51">
        <f t="shared" si="1"/>
        <v>0</v>
      </c>
      <c r="I15" s="24">
        <f t="shared" si="2"/>
        <v>-95</v>
      </c>
    </row>
    <row r="16" spans="1:9" s="7" customFormat="1" ht="40.5" customHeight="1">
      <c r="A16" s="2" t="s">
        <v>3</v>
      </c>
      <c r="B16" s="3" t="s">
        <v>4</v>
      </c>
      <c r="C16" s="3" t="s">
        <v>57</v>
      </c>
      <c r="D16" s="57">
        <f>D17</f>
        <v>116166.5</v>
      </c>
      <c r="E16" s="57">
        <f>E17</f>
        <v>53191.7</v>
      </c>
      <c r="F16" s="57">
        <f>F17</f>
        <v>51834.8</v>
      </c>
      <c r="G16" s="19">
        <f t="shared" si="0"/>
        <v>97.44903810180912</v>
      </c>
      <c r="H16" s="19">
        <f t="shared" si="1"/>
        <v>44.6211257118016</v>
      </c>
      <c r="I16" s="5" t="s">
        <v>95</v>
      </c>
    </row>
    <row r="17" spans="1:9" s="7" customFormat="1" ht="17.25" customHeight="1">
      <c r="A17" s="74"/>
      <c r="B17" s="75"/>
      <c r="C17" s="4" t="s">
        <v>54</v>
      </c>
      <c r="D17" s="56">
        <v>116166.5</v>
      </c>
      <c r="E17" s="56">
        <v>53191.7</v>
      </c>
      <c r="F17" s="56">
        <v>51834.8</v>
      </c>
      <c r="G17" s="17">
        <f t="shared" si="0"/>
        <v>97.44903810180912</v>
      </c>
      <c r="H17" s="17">
        <f t="shared" si="1"/>
        <v>44.6211257118016</v>
      </c>
      <c r="I17" s="13">
        <f>G17-95</f>
        <v>2.4490381018091227</v>
      </c>
    </row>
    <row r="18" spans="1:9" s="7" customFormat="1" ht="40.5" customHeight="1">
      <c r="A18" s="2" t="s">
        <v>105</v>
      </c>
      <c r="B18" s="3" t="s">
        <v>106</v>
      </c>
      <c r="C18" s="3" t="s">
        <v>108</v>
      </c>
      <c r="D18" s="57">
        <f>D19</f>
        <v>158229.8</v>
      </c>
      <c r="E18" s="57">
        <f>E19</f>
        <v>58216.3</v>
      </c>
      <c r="F18" s="57">
        <f>F19</f>
        <v>18403</v>
      </c>
      <c r="G18" s="19">
        <f t="shared" si="0"/>
        <v>31.611421543450884</v>
      </c>
      <c r="H18" s="19">
        <f t="shared" si="1"/>
        <v>11.630552525504047</v>
      </c>
      <c r="I18" s="5" t="s">
        <v>95</v>
      </c>
    </row>
    <row r="19" spans="1:9" s="7" customFormat="1" ht="16.5" customHeight="1">
      <c r="A19" s="74"/>
      <c r="B19" s="75"/>
      <c r="C19" s="4" t="s">
        <v>54</v>
      </c>
      <c r="D19" s="56">
        <f>157892.9+336.9</f>
        <v>158229.8</v>
      </c>
      <c r="E19" s="56">
        <v>58216.3</v>
      </c>
      <c r="F19" s="56">
        <v>18403</v>
      </c>
      <c r="G19" s="17">
        <f t="shared" si="0"/>
        <v>31.611421543450884</v>
      </c>
      <c r="H19" s="17">
        <f t="shared" si="1"/>
        <v>11.630552525504047</v>
      </c>
      <c r="I19" s="13">
        <f>G19-95</f>
        <v>-63.38857845654911</v>
      </c>
    </row>
    <row r="20" spans="1:9" s="7" customFormat="1" ht="40.5" customHeight="1">
      <c r="A20" s="2" t="s">
        <v>5</v>
      </c>
      <c r="B20" s="3" t="s">
        <v>6</v>
      </c>
      <c r="C20" s="3" t="s">
        <v>58</v>
      </c>
      <c r="D20" s="57">
        <f>D21</f>
        <v>55677.600000000006</v>
      </c>
      <c r="E20" s="57">
        <f>E21</f>
        <v>26160.3</v>
      </c>
      <c r="F20" s="57">
        <f>F21</f>
        <v>25121.1</v>
      </c>
      <c r="G20" s="19">
        <f t="shared" si="0"/>
        <v>96.02756849118703</v>
      </c>
      <c r="H20" s="19">
        <f t="shared" si="1"/>
        <v>45.11886288202077</v>
      </c>
      <c r="I20" s="5" t="s">
        <v>95</v>
      </c>
    </row>
    <row r="21" spans="1:9" s="7" customFormat="1" ht="15.75" customHeight="1">
      <c r="A21" s="85"/>
      <c r="B21" s="85"/>
      <c r="C21" s="4" t="s">
        <v>54</v>
      </c>
      <c r="D21" s="56">
        <f>55418.8+258.8</f>
        <v>55677.600000000006</v>
      </c>
      <c r="E21" s="56">
        <v>26160.3</v>
      </c>
      <c r="F21" s="56">
        <v>25121.1</v>
      </c>
      <c r="G21" s="17">
        <f t="shared" si="0"/>
        <v>96.02756849118703</v>
      </c>
      <c r="H21" s="17">
        <f t="shared" si="1"/>
        <v>45.11886288202077</v>
      </c>
      <c r="I21" s="13">
        <f>G21-95</f>
        <v>1.0275684911870258</v>
      </c>
    </row>
    <row r="22" spans="1:9" s="7" customFormat="1" ht="28.5" customHeight="1">
      <c r="A22" s="2" t="s">
        <v>7</v>
      </c>
      <c r="B22" s="3" t="s">
        <v>8</v>
      </c>
      <c r="C22" s="3" t="s">
        <v>59</v>
      </c>
      <c r="D22" s="57">
        <f>D23+D24+D25</f>
        <v>3838794.0999999996</v>
      </c>
      <c r="E22" s="57">
        <f>E23+E24+E25</f>
        <v>1944393.9</v>
      </c>
      <c r="F22" s="57">
        <f>F23+F24+F25</f>
        <v>1292597</v>
      </c>
      <c r="G22" s="19">
        <f t="shared" si="0"/>
        <v>66.4781451947571</v>
      </c>
      <c r="H22" s="19">
        <f t="shared" si="1"/>
        <v>33.671954429647585</v>
      </c>
      <c r="I22" s="5" t="s">
        <v>95</v>
      </c>
    </row>
    <row r="23" spans="1:9" s="7" customFormat="1" ht="16.5" customHeight="1">
      <c r="A23" s="74"/>
      <c r="B23" s="75"/>
      <c r="C23" s="4" t="s">
        <v>54</v>
      </c>
      <c r="D23" s="56">
        <v>2983095.1</v>
      </c>
      <c r="E23" s="56">
        <v>1797313.9</v>
      </c>
      <c r="F23" s="56">
        <v>1196513.7</v>
      </c>
      <c r="G23" s="17">
        <f t="shared" si="0"/>
        <v>66.57232773863264</v>
      </c>
      <c r="H23" s="17">
        <f t="shared" si="1"/>
        <v>40.10980742786242</v>
      </c>
      <c r="I23" s="13">
        <f>G23-95</f>
        <v>-28.427672261367363</v>
      </c>
    </row>
    <row r="24" spans="1:9" s="7" customFormat="1" ht="16.5" customHeight="1">
      <c r="A24" s="76"/>
      <c r="B24" s="77"/>
      <c r="C24" s="4" t="s">
        <v>55</v>
      </c>
      <c r="D24" s="56">
        <v>99335.3</v>
      </c>
      <c r="E24" s="56">
        <v>50000.7</v>
      </c>
      <c r="F24" s="60">
        <v>42316.5</v>
      </c>
      <c r="G24" s="17">
        <f t="shared" si="0"/>
        <v>84.63181515458784</v>
      </c>
      <c r="H24" s="17">
        <f t="shared" si="1"/>
        <v>42.59965993961865</v>
      </c>
      <c r="I24" s="13">
        <f>G24-95</f>
        <v>-10.36818484541216</v>
      </c>
    </row>
    <row r="25" spans="1:9" s="7" customFormat="1" ht="27.75" customHeight="1">
      <c r="A25" s="78"/>
      <c r="B25" s="79"/>
      <c r="C25" s="47" t="s">
        <v>109</v>
      </c>
      <c r="D25" s="56">
        <v>756363.7</v>
      </c>
      <c r="E25" s="56">
        <v>97079.3</v>
      </c>
      <c r="F25" s="60">
        <v>53766.8</v>
      </c>
      <c r="G25" s="17">
        <f>F25/E25*100</f>
        <v>55.3844125369672</v>
      </c>
      <c r="H25" s="17">
        <f>F25/D25*100</f>
        <v>7.108590748075298</v>
      </c>
      <c r="I25" s="13">
        <f>G25-95</f>
        <v>-39.6155874630328</v>
      </c>
    </row>
    <row r="26" spans="1:9" s="7" customFormat="1" ht="28.5" customHeight="1">
      <c r="A26" s="2" t="s">
        <v>9</v>
      </c>
      <c r="B26" s="3" t="s">
        <v>10</v>
      </c>
      <c r="C26" s="3" t="s">
        <v>60</v>
      </c>
      <c r="D26" s="57">
        <f>D27+D28+D29</f>
        <v>743963.2999999999</v>
      </c>
      <c r="E26" s="57">
        <f>E27+E28+E29</f>
        <v>386924</v>
      </c>
      <c r="F26" s="57">
        <f>F27+F28+F29</f>
        <v>382463.2</v>
      </c>
      <c r="G26" s="19">
        <f t="shared" si="0"/>
        <v>98.84711209436479</v>
      </c>
      <c r="H26" s="19">
        <f t="shared" si="1"/>
        <v>51.40887998104208</v>
      </c>
      <c r="I26" s="5" t="s">
        <v>95</v>
      </c>
    </row>
    <row r="27" spans="1:9" s="7" customFormat="1" ht="16.5" customHeight="1">
      <c r="A27" s="85"/>
      <c r="B27" s="85"/>
      <c r="C27" s="4" t="s">
        <v>54</v>
      </c>
      <c r="D27" s="56">
        <f>740201.2+352.5</f>
        <v>740553.7</v>
      </c>
      <c r="E27" s="56">
        <v>386300.6</v>
      </c>
      <c r="F27" s="56">
        <v>382139.8</v>
      </c>
      <c r="G27" s="17">
        <f t="shared" si="0"/>
        <v>98.92291132863889</v>
      </c>
      <c r="H27" s="17">
        <f t="shared" si="1"/>
        <v>51.601902738450974</v>
      </c>
      <c r="I27" s="13">
        <f>G27-95</f>
        <v>3.9229113286388895</v>
      </c>
    </row>
    <row r="28" spans="1:9" s="55" customFormat="1" ht="16.5" customHeight="1" hidden="1">
      <c r="A28" s="85"/>
      <c r="B28" s="85"/>
      <c r="C28" s="47" t="s">
        <v>55</v>
      </c>
      <c r="D28" s="56">
        <v>0</v>
      </c>
      <c r="E28" s="56">
        <v>0</v>
      </c>
      <c r="F28" s="60">
        <v>0</v>
      </c>
      <c r="G28" s="17" t="e">
        <f>F28/E28*100</f>
        <v>#DIV/0!</v>
      </c>
      <c r="H28" s="17" t="e">
        <f>F28/D28*100</f>
        <v>#DIV/0!</v>
      </c>
      <c r="I28" s="13" t="e">
        <f>G28-95</f>
        <v>#DIV/0!</v>
      </c>
    </row>
    <row r="29" spans="1:9" s="7" customFormat="1" ht="27.75" customHeight="1">
      <c r="A29" s="85"/>
      <c r="B29" s="85"/>
      <c r="C29" s="47" t="s">
        <v>109</v>
      </c>
      <c r="D29" s="56">
        <v>3409.6</v>
      </c>
      <c r="E29" s="56">
        <v>623.4</v>
      </c>
      <c r="F29" s="56">
        <v>323.4</v>
      </c>
      <c r="G29" s="17">
        <f>F29/E29*100</f>
        <v>51.87680461982676</v>
      </c>
      <c r="H29" s="17">
        <f>F29/D29*100</f>
        <v>9.484983575786016</v>
      </c>
      <c r="I29" s="13">
        <f>G29-95</f>
        <v>-43.12319538017324</v>
      </c>
    </row>
    <row r="30" spans="1:9" s="7" customFormat="1" ht="39" customHeight="1">
      <c r="A30" s="2" t="s">
        <v>94</v>
      </c>
      <c r="B30" s="3" t="s">
        <v>107</v>
      </c>
      <c r="C30" s="3" t="s">
        <v>93</v>
      </c>
      <c r="D30" s="57">
        <f>D31+D32</f>
        <v>20605.7</v>
      </c>
      <c r="E30" s="57">
        <f>E31+E32</f>
        <v>11193.1</v>
      </c>
      <c r="F30" s="57">
        <f>F31+F32</f>
        <v>10768.3</v>
      </c>
      <c r="G30" s="67">
        <f t="shared" si="0"/>
        <v>96.20480474578088</v>
      </c>
      <c r="H30" s="19">
        <f t="shared" si="1"/>
        <v>52.258841000305736</v>
      </c>
      <c r="I30" s="5" t="s">
        <v>95</v>
      </c>
    </row>
    <row r="31" spans="1:9" s="7" customFormat="1" ht="16.5" customHeight="1">
      <c r="A31" s="74"/>
      <c r="B31" s="99"/>
      <c r="C31" s="4" t="s">
        <v>54</v>
      </c>
      <c r="D31" s="56">
        <f>20457+134.3</f>
        <v>20591.3</v>
      </c>
      <c r="E31" s="56">
        <v>11178.7</v>
      </c>
      <c r="F31" s="56">
        <v>10754</v>
      </c>
      <c r="G31" s="17">
        <f t="shared" si="0"/>
        <v>96.20081046991153</v>
      </c>
      <c r="H31" s="17">
        <f t="shared" si="1"/>
        <v>52.22594008149073</v>
      </c>
      <c r="I31" s="13">
        <f>G31-95</f>
        <v>1.2008104699115307</v>
      </c>
    </row>
    <row r="32" spans="1:9" s="7" customFormat="1" ht="27.75" customHeight="1">
      <c r="A32" s="100"/>
      <c r="B32" s="101"/>
      <c r="C32" s="4" t="s">
        <v>109</v>
      </c>
      <c r="D32" s="56">
        <v>14.4</v>
      </c>
      <c r="E32" s="56">
        <v>14.4</v>
      </c>
      <c r="F32" s="56">
        <v>14.3</v>
      </c>
      <c r="G32" s="17">
        <f>F32/E32*100</f>
        <v>99.30555555555556</v>
      </c>
      <c r="H32" s="17">
        <f>F32/D32*100</f>
        <v>99.30555555555556</v>
      </c>
      <c r="I32" s="13">
        <f>G32-95</f>
        <v>4.305555555555557</v>
      </c>
    </row>
    <row r="33" spans="1:9" s="7" customFormat="1" ht="28.5" customHeight="1">
      <c r="A33" s="2" t="s">
        <v>11</v>
      </c>
      <c r="B33" s="3" t="s">
        <v>12</v>
      </c>
      <c r="C33" s="3" t="s">
        <v>61</v>
      </c>
      <c r="D33" s="57">
        <f>D34+D35+D36</f>
        <v>7202510.3</v>
      </c>
      <c r="E33" s="57">
        <f>E34+E35+E36</f>
        <v>3759374.2</v>
      </c>
      <c r="F33" s="57">
        <f>F34+F35+F36</f>
        <v>3527782.9</v>
      </c>
      <c r="G33" s="19">
        <f t="shared" si="0"/>
        <v>93.83963160677115</v>
      </c>
      <c r="H33" s="19">
        <f t="shared" si="1"/>
        <v>48.97990774133291</v>
      </c>
      <c r="I33" s="5" t="s">
        <v>95</v>
      </c>
    </row>
    <row r="34" spans="1:9" s="7" customFormat="1" ht="17.25" customHeight="1">
      <c r="A34" s="85"/>
      <c r="B34" s="85"/>
      <c r="C34" s="4" t="s">
        <v>54</v>
      </c>
      <c r="D34" s="56">
        <f>4567024.4+2269.5</f>
        <v>4569293.9</v>
      </c>
      <c r="E34" s="56">
        <v>2285852.1</v>
      </c>
      <c r="F34" s="56">
        <v>2158807.8</v>
      </c>
      <c r="G34" s="17">
        <f t="shared" si="0"/>
        <v>94.4421469788006</v>
      </c>
      <c r="H34" s="17">
        <f t="shared" si="1"/>
        <v>47.24598257949658</v>
      </c>
      <c r="I34" s="13">
        <f>G34-95</f>
        <v>-0.5578530211994064</v>
      </c>
    </row>
    <row r="35" spans="1:9" s="7" customFormat="1" ht="16.5" customHeight="1">
      <c r="A35" s="85"/>
      <c r="B35" s="85"/>
      <c r="C35" s="4" t="s">
        <v>55</v>
      </c>
      <c r="D35" s="56">
        <v>2347854.8</v>
      </c>
      <c r="E35" s="56">
        <v>1363370.8</v>
      </c>
      <c r="F35" s="60">
        <v>1337434.4</v>
      </c>
      <c r="G35" s="17">
        <f>F35/E35*100</f>
        <v>98.09762685250409</v>
      </c>
      <c r="H35" s="17">
        <f>F35/D35*100</f>
        <v>56.96410186865049</v>
      </c>
      <c r="I35" s="13">
        <f>G35-95</f>
        <v>3.097626852504092</v>
      </c>
    </row>
    <row r="36" spans="1:9" s="7" customFormat="1" ht="27" customHeight="1">
      <c r="A36" s="85"/>
      <c r="B36" s="85"/>
      <c r="C36" s="4" t="s">
        <v>109</v>
      </c>
      <c r="D36" s="56">
        <v>285361.6</v>
      </c>
      <c r="E36" s="56">
        <v>110151.3</v>
      </c>
      <c r="F36" s="56">
        <v>31540.7</v>
      </c>
      <c r="G36" s="17">
        <f>F36/E36*100</f>
        <v>28.63397889993128</v>
      </c>
      <c r="H36" s="17">
        <f>F36/D36*100</f>
        <v>11.052888685793745</v>
      </c>
      <c r="I36" s="13">
        <f>G36-95</f>
        <v>-66.36602110006872</v>
      </c>
    </row>
    <row r="37" spans="1:9" s="7" customFormat="1" ht="28.5" customHeight="1">
      <c r="A37" s="2" t="s">
        <v>13</v>
      </c>
      <c r="B37" s="3" t="s">
        <v>14</v>
      </c>
      <c r="C37" s="3" t="s">
        <v>62</v>
      </c>
      <c r="D37" s="57">
        <f>D38+D39</f>
        <v>270082.5</v>
      </c>
      <c r="E37" s="57">
        <f>E38+E39</f>
        <v>156829.30000000002</v>
      </c>
      <c r="F37" s="57">
        <f>F38+F39</f>
        <v>147251.1</v>
      </c>
      <c r="G37" s="19">
        <f aca="true" t="shared" si="3" ref="G37:G62">F37/E37*100</f>
        <v>93.89259532498072</v>
      </c>
      <c r="H37" s="19">
        <f aca="true" t="shared" si="4" ref="H37:H62">F37/D37*100</f>
        <v>54.52078531559802</v>
      </c>
      <c r="I37" s="5" t="s">
        <v>95</v>
      </c>
    </row>
    <row r="38" spans="1:9" s="7" customFormat="1" ht="18" customHeight="1">
      <c r="A38" s="74"/>
      <c r="B38" s="75"/>
      <c r="C38" s="4" t="s">
        <v>54</v>
      </c>
      <c r="D38" s="56">
        <v>267065.1</v>
      </c>
      <c r="E38" s="56">
        <v>155298.7</v>
      </c>
      <c r="F38" s="56">
        <v>145739.5</v>
      </c>
      <c r="G38" s="17">
        <f t="shared" si="3"/>
        <v>93.84463617531891</v>
      </c>
      <c r="H38" s="17">
        <f t="shared" si="4"/>
        <v>54.57077693790765</v>
      </c>
      <c r="I38" s="13">
        <f>G38-95</f>
        <v>-1.1553638246810891</v>
      </c>
    </row>
    <row r="39" spans="1:9" s="7" customFormat="1" ht="18" customHeight="1">
      <c r="A39" s="76"/>
      <c r="B39" s="77"/>
      <c r="C39" s="4" t="s">
        <v>55</v>
      </c>
      <c r="D39" s="56">
        <v>3017.4</v>
      </c>
      <c r="E39" s="56">
        <v>1530.6</v>
      </c>
      <c r="F39" s="56">
        <v>1511.6</v>
      </c>
      <c r="G39" s="17">
        <f>F39/E39*100</f>
        <v>98.75865673592055</v>
      </c>
      <c r="H39" s="17">
        <f>F39/D39*100</f>
        <v>50.096109233114596</v>
      </c>
      <c r="I39" s="13">
        <f>G39-95</f>
        <v>3.758656735920553</v>
      </c>
    </row>
    <row r="40" spans="1:9" s="7" customFormat="1" ht="28.5" customHeight="1">
      <c r="A40" s="2" t="s">
        <v>15</v>
      </c>
      <c r="B40" s="3" t="s">
        <v>16</v>
      </c>
      <c r="C40" s="3" t="s">
        <v>63</v>
      </c>
      <c r="D40" s="57">
        <f>D41+D42</f>
        <v>385431.80000000005</v>
      </c>
      <c r="E40" s="57">
        <f>E41+E42</f>
        <v>156477.9</v>
      </c>
      <c r="F40" s="57">
        <f>F41+F42</f>
        <v>150059.9</v>
      </c>
      <c r="G40" s="19">
        <f t="shared" si="3"/>
        <v>95.89846233877117</v>
      </c>
      <c r="H40" s="19">
        <f t="shared" si="4"/>
        <v>38.932931844232876</v>
      </c>
      <c r="I40" s="5" t="s">
        <v>95</v>
      </c>
    </row>
    <row r="41" spans="1:9" s="7" customFormat="1" ht="18" customHeight="1">
      <c r="A41" s="74"/>
      <c r="B41" s="75"/>
      <c r="C41" s="4" t="s">
        <v>54</v>
      </c>
      <c r="D41" s="56">
        <f>379112.4+1049.9</f>
        <v>380162.30000000005</v>
      </c>
      <c r="E41" s="56">
        <v>154041.5</v>
      </c>
      <c r="F41" s="56">
        <v>147655.1</v>
      </c>
      <c r="G41" s="17">
        <f t="shared" si="3"/>
        <v>95.85410425112714</v>
      </c>
      <c r="H41" s="17">
        <f t="shared" si="4"/>
        <v>38.840016487694854</v>
      </c>
      <c r="I41" s="13">
        <f>G41-95</f>
        <v>0.85410425112714</v>
      </c>
    </row>
    <row r="42" spans="1:9" s="7" customFormat="1" ht="18" customHeight="1">
      <c r="A42" s="76"/>
      <c r="B42" s="77"/>
      <c r="C42" s="4" t="s">
        <v>55</v>
      </c>
      <c r="D42" s="56">
        <v>5269.5</v>
      </c>
      <c r="E42" s="56">
        <v>2436.4</v>
      </c>
      <c r="F42" s="60">
        <v>2404.8</v>
      </c>
      <c r="G42" s="17">
        <f>F42/E42*100</f>
        <v>98.70300443276966</v>
      </c>
      <c r="H42" s="17">
        <f>F42/D42*100</f>
        <v>45.63620836891546</v>
      </c>
      <c r="I42" s="13">
        <f>G42-95</f>
        <v>3.70300443276966</v>
      </c>
    </row>
    <row r="43" spans="1:9" s="7" customFormat="1" ht="28.5" customHeight="1">
      <c r="A43" s="2" t="s">
        <v>17</v>
      </c>
      <c r="B43" s="3" t="s">
        <v>18</v>
      </c>
      <c r="C43" s="3" t="s">
        <v>64</v>
      </c>
      <c r="D43" s="57">
        <f>D44+D45</f>
        <v>288416.7</v>
      </c>
      <c r="E43" s="57">
        <f>E44+E45</f>
        <v>133487.5</v>
      </c>
      <c r="F43" s="57">
        <f>F44+F45</f>
        <v>129551.90000000001</v>
      </c>
      <c r="G43" s="19">
        <f t="shared" si="3"/>
        <v>97.05170896151326</v>
      </c>
      <c r="H43" s="19">
        <f t="shared" si="4"/>
        <v>44.91830743504104</v>
      </c>
      <c r="I43" s="5" t="s">
        <v>95</v>
      </c>
    </row>
    <row r="44" spans="1:9" s="7" customFormat="1" ht="16.5" customHeight="1">
      <c r="A44" s="74"/>
      <c r="B44" s="75"/>
      <c r="C44" s="4" t="s">
        <v>54</v>
      </c>
      <c r="D44" s="56">
        <v>283144.9</v>
      </c>
      <c r="E44" s="56">
        <v>130838.4</v>
      </c>
      <c r="F44" s="56">
        <v>127100.6</v>
      </c>
      <c r="G44" s="17">
        <f t="shared" si="3"/>
        <v>97.14319343556632</v>
      </c>
      <c r="H44" s="17">
        <f t="shared" si="4"/>
        <v>44.888889045856025</v>
      </c>
      <c r="I44" s="13">
        <f>G44-95</f>
        <v>2.1431934355663174</v>
      </c>
    </row>
    <row r="45" spans="1:9" s="7" customFormat="1" ht="16.5" customHeight="1">
      <c r="A45" s="76"/>
      <c r="B45" s="77"/>
      <c r="C45" s="4" t="s">
        <v>55</v>
      </c>
      <c r="D45" s="56">
        <v>5271.8</v>
      </c>
      <c r="E45" s="56">
        <v>2649.1</v>
      </c>
      <c r="F45" s="60">
        <v>2451.3</v>
      </c>
      <c r="G45" s="17">
        <f>F45/E45*100</f>
        <v>92.53331320070969</v>
      </c>
      <c r="H45" s="17">
        <f>F45/D45*100</f>
        <v>46.49834970977655</v>
      </c>
      <c r="I45" s="13">
        <f>G45-95</f>
        <v>-2.466686799290315</v>
      </c>
    </row>
    <row r="46" spans="1:9" s="7" customFormat="1" ht="28.5" customHeight="1">
      <c r="A46" s="2" t="s">
        <v>19</v>
      </c>
      <c r="B46" s="3" t="s">
        <v>20</v>
      </c>
      <c r="C46" s="3" t="s">
        <v>68</v>
      </c>
      <c r="D46" s="57">
        <f>D47+D48</f>
        <v>264831.3</v>
      </c>
      <c r="E46" s="57">
        <f>E47+E48</f>
        <v>125884.8</v>
      </c>
      <c r="F46" s="57">
        <f>F47+F48</f>
        <v>121322</v>
      </c>
      <c r="G46" s="67">
        <f t="shared" si="3"/>
        <v>96.37541625359059</v>
      </c>
      <c r="H46" s="19">
        <f t="shared" si="4"/>
        <v>45.81105027993292</v>
      </c>
      <c r="I46" s="5" t="s">
        <v>95</v>
      </c>
    </row>
    <row r="47" spans="1:9" s="7" customFormat="1" ht="16.5" customHeight="1">
      <c r="A47" s="74"/>
      <c r="B47" s="75"/>
      <c r="C47" s="4" t="s">
        <v>54</v>
      </c>
      <c r="D47" s="56">
        <v>260624.1</v>
      </c>
      <c r="E47" s="56">
        <v>123795.5</v>
      </c>
      <c r="F47" s="56">
        <v>119348.4</v>
      </c>
      <c r="G47" s="30">
        <f t="shared" si="3"/>
        <v>96.40770464192963</v>
      </c>
      <c r="H47" s="17">
        <f t="shared" si="4"/>
        <v>45.7933092143052</v>
      </c>
      <c r="I47" s="13">
        <f>G47-95</f>
        <v>1.4077046419296266</v>
      </c>
    </row>
    <row r="48" spans="1:9" s="7" customFormat="1" ht="16.5" customHeight="1">
      <c r="A48" s="76"/>
      <c r="B48" s="77"/>
      <c r="C48" s="4" t="s">
        <v>55</v>
      </c>
      <c r="D48" s="56">
        <v>4207.2</v>
      </c>
      <c r="E48" s="56">
        <v>2089.3</v>
      </c>
      <c r="F48" s="60">
        <v>1973.6</v>
      </c>
      <c r="G48" s="17">
        <f>F48/E48*100</f>
        <v>94.46226008711051</v>
      </c>
      <c r="H48" s="17">
        <f>F48/D48*100</f>
        <v>46.91005894656779</v>
      </c>
      <c r="I48" s="13">
        <f>G48-95</f>
        <v>-0.5377399128894922</v>
      </c>
    </row>
    <row r="49" spans="1:9" s="7" customFormat="1" ht="28.5" customHeight="1">
      <c r="A49" s="2" t="s">
        <v>21</v>
      </c>
      <c r="B49" s="3" t="s">
        <v>22</v>
      </c>
      <c r="C49" s="3" t="s">
        <v>67</v>
      </c>
      <c r="D49" s="57">
        <f>D50+D51</f>
        <v>293056.3</v>
      </c>
      <c r="E49" s="57">
        <f>E50+E51</f>
        <v>114608.4</v>
      </c>
      <c r="F49" s="57">
        <f>F50+F51</f>
        <v>110962.5</v>
      </c>
      <c r="G49" s="19">
        <f t="shared" si="3"/>
        <v>96.81881956296398</v>
      </c>
      <c r="H49" s="19">
        <f t="shared" si="4"/>
        <v>37.86388485761951</v>
      </c>
      <c r="I49" s="5" t="s">
        <v>95</v>
      </c>
    </row>
    <row r="50" spans="1:9" s="7" customFormat="1" ht="16.5" customHeight="1">
      <c r="A50" s="74"/>
      <c r="B50" s="75"/>
      <c r="C50" s="4" t="s">
        <v>54</v>
      </c>
      <c r="D50" s="56">
        <v>288893.1</v>
      </c>
      <c r="E50" s="56">
        <v>112594.5</v>
      </c>
      <c r="F50" s="56">
        <v>109148.8</v>
      </c>
      <c r="G50" s="17">
        <f t="shared" si="3"/>
        <v>96.93972618555968</v>
      </c>
      <c r="H50" s="17">
        <f t="shared" si="4"/>
        <v>37.78172618176066</v>
      </c>
      <c r="I50" s="13">
        <f>G50-95</f>
        <v>1.9397261855596781</v>
      </c>
    </row>
    <row r="51" spans="1:9" s="7" customFormat="1" ht="16.5" customHeight="1">
      <c r="A51" s="76"/>
      <c r="B51" s="77"/>
      <c r="C51" s="4" t="s">
        <v>55</v>
      </c>
      <c r="D51" s="56">
        <v>4163.2</v>
      </c>
      <c r="E51" s="56">
        <v>2013.9</v>
      </c>
      <c r="F51" s="56">
        <v>1813.7</v>
      </c>
      <c r="G51" s="17">
        <f>F51/E51*100</f>
        <v>90.05908932916232</v>
      </c>
      <c r="H51" s="17">
        <f>F51/D51*100</f>
        <v>43.56504611837049</v>
      </c>
      <c r="I51" s="13">
        <f>G51-95</f>
        <v>-4.940910670837681</v>
      </c>
    </row>
    <row r="52" spans="1:9" s="7" customFormat="1" ht="28.5" customHeight="1">
      <c r="A52" s="2" t="s">
        <v>23</v>
      </c>
      <c r="B52" s="3" t="s">
        <v>24</v>
      </c>
      <c r="C52" s="3" t="s">
        <v>66</v>
      </c>
      <c r="D52" s="57">
        <f>D53+D54+D55</f>
        <v>254538.69999999998</v>
      </c>
      <c r="E52" s="57">
        <f>E53+E54+E55</f>
        <v>124614.09999999999</v>
      </c>
      <c r="F52" s="57">
        <f>F53+F54+F55</f>
        <v>122825.7</v>
      </c>
      <c r="G52" s="19">
        <f t="shared" si="3"/>
        <v>98.56484940307718</v>
      </c>
      <c r="H52" s="19">
        <f t="shared" si="4"/>
        <v>48.25423403199592</v>
      </c>
      <c r="I52" s="5" t="s">
        <v>95</v>
      </c>
    </row>
    <row r="53" spans="1:9" s="7" customFormat="1" ht="16.5" customHeight="1">
      <c r="A53" s="74"/>
      <c r="B53" s="75"/>
      <c r="C53" s="4" t="s">
        <v>54</v>
      </c>
      <c r="D53" s="56">
        <f>249447.3+871.6</f>
        <v>250318.9</v>
      </c>
      <c r="E53" s="56">
        <v>122357.9</v>
      </c>
      <c r="F53" s="56">
        <v>120637.9</v>
      </c>
      <c r="G53" s="17">
        <f t="shared" si="3"/>
        <v>98.59428774112664</v>
      </c>
      <c r="H53" s="17">
        <f t="shared" si="4"/>
        <v>48.19368413651546</v>
      </c>
      <c r="I53" s="13">
        <f>G53-95</f>
        <v>3.594287741126635</v>
      </c>
    </row>
    <row r="54" spans="1:9" s="7" customFormat="1" ht="16.5" customHeight="1">
      <c r="A54" s="76"/>
      <c r="B54" s="77"/>
      <c r="C54" s="4" t="s">
        <v>55</v>
      </c>
      <c r="D54" s="56">
        <v>3604.8</v>
      </c>
      <c r="E54" s="56">
        <v>1641.2</v>
      </c>
      <c r="F54" s="60">
        <v>1572.8</v>
      </c>
      <c r="G54" s="17">
        <f>F54/E54*100</f>
        <v>95.83231781623202</v>
      </c>
      <c r="H54" s="17">
        <f>F54/D54*100</f>
        <v>43.63071460275189</v>
      </c>
      <c r="I54" s="13">
        <f>G54-95</f>
        <v>0.8323178162320204</v>
      </c>
    </row>
    <row r="55" spans="1:9" s="7" customFormat="1" ht="27" customHeight="1">
      <c r="A55" s="78"/>
      <c r="B55" s="79"/>
      <c r="C55" s="47" t="s">
        <v>109</v>
      </c>
      <c r="D55" s="56">
        <f>15+600</f>
        <v>615</v>
      </c>
      <c r="E55" s="56">
        <v>615</v>
      </c>
      <c r="F55" s="60">
        <v>615</v>
      </c>
      <c r="G55" s="17">
        <f>F55/E55*100</f>
        <v>100</v>
      </c>
      <c r="H55" s="17">
        <f>F55/D55*100</f>
        <v>100</v>
      </c>
      <c r="I55" s="13">
        <f>G55-95</f>
        <v>5</v>
      </c>
    </row>
    <row r="56" spans="1:9" s="7" customFormat="1" ht="28.5" customHeight="1">
      <c r="A56" s="2" t="s">
        <v>25</v>
      </c>
      <c r="B56" s="3" t="s">
        <v>26</v>
      </c>
      <c r="C56" s="3" t="s">
        <v>97</v>
      </c>
      <c r="D56" s="57">
        <f>D57+D58</f>
        <v>273812.9</v>
      </c>
      <c r="E56" s="57">
        <f>E57+E58</f>
        <v>116329.5</v>
      </c>
      <c r="F56" s="57">
        <f>F57+F58</f>
        <v>111965.7</v>
      </c>
      <c r="G56" s="67">
        <f t="shared" si="3"/>
        <v>96.24875891325931</v>
      </c>
      <c r="H56" s="19">
        <f t="shared" si="4"/>
        <v>40.89131666185194</v>
      </c>
      <c r="I56" s="5" t="s">
        <v>95</v>
      </c>
    </row>
    <row r="57" spans="1:9" s="7" customFormat="1" ht="16.5" customHeight="1">
      <c r="A57" s="74"/>
      <c r="B57" s="75"/>
      <c r="C57" s="4" t="s">
        <v>54</v>
      </c>
      <c r="D57" s="56">
        <v>269908.2</v>
      </c>
      <c r="E57" s="56">
        <v>114340.6</v>
      </c>
      <c r="F57" s="56">
        <v>110245.4</v>
      </c>
      <c r="G57" s="30">
        <f t="shared" si="3"/>
        <v>96.41842005376917</v>
      </c>
      <c r="H57" s="17">
        <f t="shared" si="4"/>
        <v>40.84551710544548</v>
      </c>
      <c r="I57" s="13">
        <f>G57-95</f>
        <v>1.418420053769168</v>
      </c>
    </row>
    <row r="58" spans="1:9" s="7" customFormat="1" ht="16.5" customHeight="1">
      <c r="A58" s="76"/>
      <c r="B58" s="77"/>
      <c r="C58" s="4" t="s">
        <v>55</v>
      </c>
      <c r="D58" s="56">
        <v>3904.7</v>
      </c>
      <c r="E58" s="56">
        <v>1988.9</v>
      </c>
      <c r="F58" s="60">
        <v>1720.3</v>
      </c>
      <c r="G58" s="17">
        <f>F58/E58*100</f>
        <v>86.49504751370104</v>
      </c>
      <c r="H58" s="17">
        <f>F58/D58*100</f>
        <v>44.05716188183471</v>
      </c>
      <c r="I58" s="13">
        <f>G58-95</f>
        <v>-8.504952486298961</v>
      </c>
    </row>
    <row r="59" spans="1:9" s="7" customFormat="1" ht="28.5" customHeight="1">
      <c r="A59" s="2" t="s">
        <v>27</v>
      </c>
      <c r="B59" s="3" t="s">
        <v>28</v>
      </c>
      <c r="C59" s="3" t="s">
        <v>65</v>
      </c>
      <c r="D59" s="57">
        <f>D60+D61</f>
        <v>55969.9</v>
      </c>
      <c r="E59" s="57">
        <f>E60+E61</f>
        <v>17027.149999999998</v>
      </c>
      <c r="F59" s="57">
        <f>F60+F61</f>
        <v>16710.3</v>
      </c>
      <c r="G59" s="19">
        <f t="shared" si="3"/>
        <v>98.139148360119</v>
      </c>
      <c r="H59" s="19">
        <f t="shared" si="4"/>
        <v>29.855868958136423</v>
      </c>
      <c r="I59" s="5" t="s">
        <v>95</v>
      </c>
    </row>
    <row r="60" spans="1:9" s="7" customFormat="1" ht="16.5" customHeight="1">
      <c r="A60" s="74"/>
      <c r="B60" s="75"/>
      <c r="C60" s="4" t="s">
        <v>54</v>
      </c>
      <c r="D60" s="56">
        <v>55119.9</v>
      </c>
      <c r="E60" s="56">
        <v>16729.85</v>
      </c>
      <c r="F60" s="56">
        <v>16418.2</v>
      </c>
      <c r="G60" s="17">
        <f t="shared" si="3"/>
        <v>98.1371620187868</v>
      </c>
      <c r="H60" s="17">
        <f t="shared" si="4"/>
        <v>29.78633850932241</v>
      </c>
      <c r="I60" s="13">
        <f>G60-95</f>
        <v>3.137162018786796</v>
      </c>
    </row>
    <row r="61" spans="1:9" s="7" customFormat="1" ht="16.5" customHeight="1">
      <c r="A61" s="76"/>
      <c r="B61" s="77"/>
      <c r="C61" s="4" t="s">
        <v>55</v>
      </c>
      <c r="D61" s="56">
        <v>850</v>
      </c>
      <c r="E61" s="56">
        <v>297.3</v>
      </c>
      <c r="F61" s="60">
        <v>292.1</v>
      </c>
      <c r="G61" s="17">
        <f>F61/E61*100</f>
        <v>98.25092499159099</v>
      </c>
      <c r="H61" s="17">
        <f>F61/D61*100</f>
        <v>34.36470588235294</v>
      </c>
      <c r="I61" s="13">
        <f>G61-95</f>
        <v>3.250924991590992</v>
      </c>
    </row>
    <row r="62" spans="1:9" s="7" customFormat="1" ht="40.5" customHeight="1">
      <c r="A62" s="2" t="s">
        <v>29</v>
      </c>
      <c r="B62" s="3" t="s">
        <v>30</v>
      </c>
      <c r="C62" s="3" t="s">
        <v>69</v>
      </c>
      <c r="D62" s="57">
        <f>D63+D64</f>
        <v>441323.3</v>
      </c>
      <c r="E62" s="57">
        <f>E63+E64</f>
        <v>98585.3</v>
      </c>
      <c r="F62" s="57">
        <f>F63+F64</f>
        <v>96306.7</v>
      </c>
      <c r="G62" s="19">
        <f t="shared" si="3"/>
        <v>97.68870206815822</v>
      </c>
      <c r="H62" s="19">
        <f t="shared" si="4"/>
        <v>21.822255928930108</v>
      </c>
      <c r="I62" s="5" t="s">
        <v>95</v>
      </c>
    </row>
    <row r="63" spans="1:9" s="7" customFormat="1" ht="16.5" customHeight="1">
      <c r="A63" s="74"/>
      <c r="B63" s="75"/>
      <c r="C63" s="4" t="s">
        <v>54</v>
      </c>
      <c r="D63" s="56">
        <v>367733.6</v>
      </c>
      <c r="E63" s="56">
        <v>98585.3</v>
      </c>
      <c r="F63" s="56">
        <v>96306.7</v>
      </c>
      <c r="G63" s="17">
        <f aca="true" t="shared" si="5" ref="G63:G90">F63/E63*100</f>
        <v>97.68870206815822</v>
      </c>
      <c r="H63" s="17">
        <f aca="true" t="shared" si="6" ref="H63:H90">F63/D63*100</f>
        <v>26.189257658261305</v>
      </c>
      <c r="I63" s="13">
        <f>G63-95</f>
        <v>2.6887020681582214</v>
      </c>
    </row>
    <row r="64" spans="1:9" s="7" customFormat="1" ht="27.75" customHeight="1">
      <c r="A64" s="78"/>
      <c r="B64" s="79"/>
      <c r="C64" s="4" t="s">
        <v>109</v>
      </c>
      <c r="D64" s="56">
        <v>73589.7</v>
      </c>
      <c r="E64" s="56">
        <v>0</v>
      </c>
      <c r="F64" s="56">
        <v>0</v>
      </c>
      <c r="G64" s="17">
        <v>0</v>
      </c>
      <c r="H64" s="17">
        <f>F64/D64*100</f>
        <v>0</v>
      </c>
      <c r="I64" s="13">
        <f>G64-95</f>
        <v>-95</v>
      </c>
    </row>
    <row r="65" spans="1:9" s="7" customFormat="1" ht="40.5" customHeight="1">
      <c r="A65" s="2" t="s">
        <v>101</v>
      </c>
      <c r="B65" s="3" t="s">
        <v>102</v>
      </c>
      <c r="C65" s="3" t="s">
        <v>103</v>
      </c>
      <c r="D65" s="57">
        <f>D66+D68+D67</f>
        <v>627191.6</v>
      </c>
      <c r="E65" s="57">
        <f>E66+E68+E67</f>
        <v>221569.3</v>
      </c>
      <c r="F65" s="57">
        <f>F66+F68+F67</f>
        <v>219148.3</v>
      </c>
      <c r="G65" s="19">
        <f t="shared" si="5"/>
        <v>98.90733959984529</v>
      </c>
      <c r="H65" s="19">
        <f t="shared" si="6"/>
        <v>34.94120456970406</v>
      </c>
      <c r="I65" s="5" t="s">
        <v>95</v>
      </c>
    </row>
    <row r="66" spans="1:9" s="7" customFormat="1" ht="16.5" customHeight="1">
      <c r="A66" s="74"/>
      <c r="B66" s="75"/>
      <c r="C66" s="4" t="s">
        <v>54</v>
      </c>
      <c r="D66" s="56">
        <v>519364.9</v>
      </c>
      <c r="E66" s="56">
        <v>184069.3</v>
      </c>
      <c r="F66" s="56">
        <v>181648.3</v>
      </c>
      <c r="G66" s="17">
        <f t="shared" si="5"/>
        <v>98.6847344994521</v>
      </c>
      <c r="H66" s="17">
        <f t="shared" si="6"/>
        <v>34.97508206657785</v>
      </c>
      <c r="I66" s="13">
        <f>G66-95</f>
        <v>3.684734499452105</v>
      </c>
    </row>
    <row r="67" spans="1:9" s="55" customFormat="1" ht="16.5" customHeight="1" hidden="1">
      <c r="A67" s="76"/>
      <c r="B67" s="77"/>
      <c r="C67" s="4" t="s">
        <v>55</v>
      </c>
      <c r="D67" s="56">
        <v>0</v>
      </c>
      <c r="E67" s="56">
        <v>0</v>
      </c>
      <c r="F67" s="56">
        <v>0</v>
      </c>
      <c r="G67" s="17" t="e">
        <f>F67/E67*100</f>
        <v>#DIV/0!</v>
      </c>
      <c r="H67" s="17" t="e">
        <f>F67/D67*100</f>
        <v>#DIV/0!</v>
      </c>
      <c r="I67" s="13" t="e">
        <f>G67-95</f>
        <v>#DIV/0!</v>
      </c>
    </row>
    <row r="68" spans="1:9" s="7" customFormat="1" ht="27.75" customHeight="1">
      <c r="A68" s="76"/>
      <c r="B68" s="77"/>
      <c r="C68" s="4" t="s">
        <v>109</v>
      </c>
      <c r="D68" s="56">
        <v>107826.7</v>
      </c>
      <c r="E68" s="56">
        <v>37500</v>
      </c>
      <c r="F68" s="56">
        <v>37500</v>
      </c>
      <c r="G68" s="17">
        <f>F68/E68*100</f>
        <v>100</v>
      </c>
      <c r="H68" s="17">
        <f>F68/D68*100</f>
        <v>34.77802807653392</v>
      </c>
      <c r="I68" s="13">
        <f>G68-95</f>
        <v>5</v>
      </c>
    </row>
    <row r="69" spans="1:9" s="7" customFormat="1" ht="40.5" customHeight="1">
      <c r="A69" s="2" t="s">
        <v>31</v>
      </c>
      <c r="B69" s="3" t="s">
        <v>32</v>
      </c>
      <c r="C69" s="3" t="s">
        <v>70</v>
      </c>
      <c r="D69" s="57">
        <f>D70+D71</f>
        <v>2617317.5</v>
      </c>
      <c r="E69" s="57">
        <f>E70+E71</f>
        <v>290520.4</v>
      </c>
      <c r="F69" s="57">
        <f>F70+F71</f>
        <v>193852.5</v>
      </c>
      <c r="G69" s="19">
        <f t="shared" si="5"/>
        <v>66.72595108639531</v>
      </c>
      <c r="H69" s="19">
        <f t="shared" si="6"/>
        <v>7.406533597853528</v>
      </c>
      <c r="I69" s="5" t="s">
        <v>95</v>
      </c>
    </row>
    <row r="70" spans="1:9" s="7" customFormat="1" ht="16.5" customHeight="1">
      <c r="A70" s="85"/>
      <c r="B70" s="85"/>
      <c r="C70" s="4" t="s">
        <v>54</v>
      </c>
      <c r="D70" s="56">
        <v>1484198.7</v>
      </c>
      <c r="E70" s="56">
        <v>279172.5</v>
      </c>
      <c r="F70" s="56">
        <v>192182.9</v>
      </c>
      <c r="G70" s="17">
        <f t="shared" si="5"/>
        <v>68.8401973690102</v>
      </c>
      <c r="H70" s="17">
        <f t="shared" si="6"/>
        <v>12.948596437929774</v>
      </c>
      <c r="I70" s="13">
        <f>G70-95</f>
        <v>-26.1598026309898</v>
      </c>
    </row>
    <row r="71" spans="1:9" s="7" customFormat="1" ht="27" customHeight="1">
      <c r="A71" s="85"/>
      <c r="B71" s="85"/>
      <c r="C71" s="4" t="s">
        <v>109</v>
      </c>
      <c r="D71" s="56">
        <v>1133118.8</v>
      </c>
      <c r="E71" s="56">
        <v>11347.9</v>
      </c>
      <c r="F71" s="56">
        <v>1669.6</v>
      </c>
      <c r="G71" s="17">
        <f>F71/E71*100</f>
        <v>14.712854360718723</v>
      </c>
      <c r="H71" s="17">
        <f>F71/D71*100</f>
        <v>0.14734553870256145</v>
      </c>
      <c r="I71" s="13">
        <f>G71-95</f>
        <v>-80.28714563928128</v>
      </c>
    </row>
    <row r="72" spans="1:9" s="7" customFormat="1" ht="28.5" customHeight="1">
      <c r="A72" s="2" t="s">
        <v>33</v>
      </c>
      <c r="B72" s="3" t="s">
        <v>104</v>
      </c>
      <c r="C72" s="3" t="s">
        <v>71</v>
      </c>
      <c r="D72" s="57">
        <f>D73+D74</f>
        <v>1132603.7000000002</v>
      </c>
      <c r="E72" s="57">
        <f>E73+E74</f>
        <v>544899.2</v>
      </c>
      <c r="F72" s="57">
        <f>F73+F74</f>
        <v>480493.8</v>
      </c>
      <c r="G72" s="19">
        <f t="shared" si="5"/>
        <v>88.18030931225445</v>
      </c>
      <c r="H72" s="19">
        <f t="shared" si="6"/>
        <v>42.4238239730278</v>
      </c>
      <c r="I72" s="5" t="s">
        <v>95</v>
      </c>
    </row>
    <row r="73" spans="1:9" s="7" customFormat="1" ht="17.25" customHeight="1">
      <c r="A73" s="85"/>
      <c r="B73" s="85"/>
      <c r="C73" s="4" t="s">
        <v>54</v>
      </c>
      <c r="D73" s="56">
        <v>1127653.1</v>
      </c>
      <c r="E73" s="56">
        <v>544899.2</v>
      </c>
      <c r="F73" s="56">
        <v>480493.8</v>
      </c>
      <c r="G73" s="17">
        <f t="shared" si="5"/>
        <v>88.18030931225445</v>
      </c>
      <c r="H73" s="17">
        <f t="shared" si="6"/>
        <v>42.610072193301285</v>
      </c>
      <c r="I73" s="13">
        <f>G73-95</f>
        <v>-6.819690687745549</v>
      </c>
    </row>
    <row r="74" spans="1:9" s="7" customFormat="1" ht="16.5" customHeight="1">
      <c r="A74" s="85"/>
      <c r="B74" s="85"/>
      <c r="C74" s="4" t="s">
        <v>55</v>
      </c>
      <c r="D74" s="56">
        <f>25.7+1611.7+3313.2</f>
        <v>4950.6</v>
      </c>
      <c r="E74" s="56">
        <v>0</v>
      </c>
      <c r="F74" s="56">
        <v>0</v>
      </c>
      <c r="G74" s="17">
        <v>0</v>
      </c>
      <c r="H74" s="17">
        <f>F74/D74*100</f>
        <v>0</v>
      </c>
      <c r="I74" s="13">
        <f>G74-95</f>
        <v>-95</v>
      </c>
    </row>
    <row r="75" spans="1:9" s="7" customFormat="1" ht="52.5" customHeight="1">
      <c r="A75" s="2" t="s">
        <v>34</v>
      </c>
      <c r="B75" s="3" t="s">
        <v>96</v>
      </c>
      <c r="C75" s="3" t="s">
        <v>72</v>
      </c>
      <c r="D75" s="57">
        <f>D76+D77</f>
        <v>22597.8</v>
      </c>
      <c r="E75" s="57">
        <f>E76+E77</f>
        <v>11208.7</v>
      </c>
      <c r="F75" s="57">
        <f>F76+F77</f>
        <v>7484.6</v>
      </c>
      <c r="G75" s="19">
        <f t="shared" si="5"/>
        <v>66.77491591353146</v>
      </c>
      <c r="H75" s="19">
        <f t="shared" si="6"/>
        <v>33.120923275717104</v>
      </c>
      <c r="I75" s="5" t="s">
        <v>95</v>
      </c>
    </row>
    <row r="76" spans="1:9" s="7" customFormat="1" ht="18" customHeight="1">
      <c r="A76" s="74"/>
      <c r="B76" s="75"/>
      <c r="C76" s="4" t="s">
        <v>54</v>
      </c>
      <c r="D76" s="56">
        <v>22597.8</v>
      </c>
      <c r="E76" s="56">
        <v>11208.7</v>
      </c>
      <c r="F76" s="56">
        <v>7484.6</v>
      </c>
      <c r="G76" s="17">
        <f t="shared" si="5"/>
        <v>66.77491591353146</v>
      </c>
      <c r="H76" s="17">
        <f t="shared" si="6"/>
        <v>33.120923275717104</v>
      </c>
      <c r="I76" s="13">
        <f>G76-95</f>
        <v>-28.22508408646854</v>
      </c>
    </row>
    <row r="77" spans="1:9" s="55" customFormat="1" ht="27" customHeight="1" hidden="1">
      <c r="A77" s="78"/>
      <c r="B77" s="79"/>
      <c r="C77" s="4" t="s">
        <v>109</v>
      </c>
      <c r="D77" s="56">
        <v>0</v>
      </c>
      <c r="E77" s="56">
        <v>0</v>
      </c>
      <c r="F77" s="56">
        <v>0</v>
      </c>
      <c r="G77" s="17" t="e">
        <f>F77/E77*100</f>
        <v>#DIV/0!</v>
      </c>
      <c r="H77" s="17" t="e">
        <f>F77/D77*100</f>
        <v>#DIV/0!</v>
      </c>
      <c r="I77" s="13" t="e">
        <f>G77-95</f>
        <v>#DIV/0!</v>
      </c>
    </row>
    <row r="78" spans="1:9" s="7" customFormat="1" ht="40.5" customHeight="1">
      <c r="A78" s="2" t="s">
        <v>35</v>
      </c>
      <c r="B78" s="3" t="s">
        <v>36</v>
      </c>
      <c r="C78" s="3" t="s">
        <v>73</v>
      </c>
      <c r="D78" s="57">
        <f>D79+D80</f>
        <v>1014562.1</v>
      </c>
      <c r="E78" s="57">
        <f>E79+E80</f>
        <v>485634.19999999995</v>
      </c>
      <c r="F78" s="57">
        <f>F79+F80</f>
        <v>476901.8</v>
      </c>
      <c r="G78" s="19">
        <f t="shared" si="5"/>
        <v>98.20185645903851</v>
      </c>
      <c r="H78" s="19">
        <f t="shared" si="6"/>
        <v>47.005678607549015</v>
      </c>
      <c r="I78" s="5" t="s">
        <v>95</v>
      </c>
    </row>
    <row r="79" spans="1:9" s="7" customFormat="1" ht="17.25" customHeight="1">
      <c r="A79" s="74"/>
      <c r="B79" s="75"/>
      <c r="C79" s="4" t="s">
        <v>54</v>
      </c>
      <c r="D79" s="56">
        <v>917120</v>
      </c>
      <c r="E79" s="56">
        <v>485309.1</v>
      </c>
      <c r="F79" s="56">
        <v>476701.8</v>
      </c>
      <c r="G79" s="17">
        <f t="shared" si="5"/>
        <v>98.22642930041906</v>
      </c>
      <c r="H79" s="17">
        <f t="shared" si="6"/>
        <v>51.978127180739705</v>
      </c>
      <c r="I79" s="13">
        <f>G79-95</f>
        <v>3.2264293004190563</v>
      </c>
    </row>
    <row r="80" spans="1:9" s="14" customFormat="1" ht="17.25" customHeight="1">
      <c r="A80" s="78"/>
      <c r="B80" s="79"/>
      <c r="C80" s="4" t="s">
        <v>55</v>
      </c>
      <c r="D80" s="56">
        <v>97442.1</v>
      </c>
      <c r="E80" s="56">
        <v>325.1</v>
      </c>
      <c r="F80" s="56">
        <v>200</v>
      </c>
      <c r="G80" s="17">
        <f>F80/E80*100</f>
        <v>61.51953245155336</v>
      </c>
      <c r="H80" s="17">
        <f>F80/D80*100</f>
        <v>0.20525009210597883</v>
      </c>
      <c r="I80" s="13">
        <f>G80-95</f>
        <v>-33.48046754844664</v>
      </c>
    </row>
    <row r="81" spans="1:9" s="7" customFormat="1" ht="40.5" customHeight="1">
      <c r="A81" s="2" t="s">
        <v>37</v>
      </c>
      <c r="B81" s="3" t="s">
        <v>38</v>
      </c>
      <c r="C81" s="3" t="s">
        <v>74</v>
      </c>
      <c r="D81" s="57">
        <f>D82+D83</f>
        <v>1334985.7</v>
      </c>
      <c r="E81" s="57">
        <f>E82+E83</f>
        <v>710749.9</v>
      </c>
      <c r="F81" s="57">
        <f>F82+F83</f>
        <v>612987.2000000001</v>
      </c>
      <c r="G81" s="19">
        <f t="shared" si="5"/>
        <v>86.24513348506979</v>
      </c>
      <c r="H81" s="19">
        <f t="shared" si="6"/>
        <v>45.91713604123251</v>
      </c>
      <c r="I81" s="5" t="s">
        <v>95</v>
      </c>
    </row>
    <row r="82" spans="1:9" s="7" customFormat="1" ht="16.5" customHeight="1">
      <c r="A82" s="85"/>
      <c r="B82" s="85"/>
      <c r="C82" s="4" t="s">
        <v>54</v>
      </c>
      <c r="D82" s="56">
        <v>1148137.3</v>
      </c>
      <c r="E82" s="56">
        <v>617837.9</v>
      </c>
      <c r="F82" s="56">
        <v>533368.8</v>
      </c>
      <c r="G82" s="17">
        <f t="shared" si="5"/>
        <v>86.32827477887</v>
      </c>
      <c r="H82" s="17">
        <f t="shared" si="6"/>
        <v>46.45514086163737</v>
      </c>
      <c r="I82" s="13">
        <f>G82-95</f>
        <v>-8.671725221130004</v>
      </c>
    </row>
    <row r="83" spans="1:9" s="7" customFormat="1" ht="16.5" customHeight="1">
      <c r="A83" s="85"/>
      <c r="B83" s="85"/>
      <c r="C83" s="4" t="s">
        <v>55</v>
      </c>
      <c r="D83" s="56">
        <v>186848.4</v>
      </c>
      <c r="E83" s="56">
        <v>92912</v>
      </c>
      <c r="F83" s="56">
        <v>79618.4</v>
      </c>
      <c r="G83" s="17">
        <f>F83/E83*100</f>
        <v>85.69226795247114</v>
      </c>
      <c r="H83" s="17">
        <f>F83/D83*100</f>
        <v>42.61122921041871</v>
      </c>
      <c r="I83" s="13">
        <f>G83-95</f>
        <v>-9.307732047528859</v>
      </c>
    </row>
    <row r="84" spans="1:9" s="7" customFormat="1" ht="40.5" customHeight="1">
      <c r="A84" s="2" t="s">
        <v>39</v>
      </c>
      <c r="B84" s="3" t="s">
        <v>40</v>
      </c>
      <c r="C84" s="3" t="s">
        <v>75</v>
      </c>
      <c r="D84" s="57">
        <f>D85</f>
        <v>14418.8</v>
      </c>
      <c r="E84" s="57">
        <f>E85</f>
        <v>6044.1</v>
      </c>
      <c r="F84" s="57">
        <f>F85</f>
        <v>5512.9</v>
      </c>
      <c r="G84" s="19">
        <f>F84/E84*100</f>
        <v>91.21126387716946</v>
      </c>
      <c r="H84" s="19">
        <f>F84/D84*100</f>
        <v>38.23411102172164</v>
      </c>
      <c r="I84" s="5" t="s">
        <v>95</v>
      </c>
    </row>
    <row r="85" spans="1:9" s="7" customFormat="1" ht="16.5" customHeight="1">
      <c r="A85" s="85"/>
      <c r="B85" s="85"/>
      <c r="C85" s="4" t="s">
        <v>126</v>
      </c>
      <c r="D85" s="56">
        <v>14418.8</v>
      </c>
      <c r="E85" s="56">
        <v>6044.1</v>
      </c>
      <c r="F85" s="56">
        <v>5512.9</v>
      </c>
      <c r="G85" s="17">
        <f>F85/E85*100</f>
        <v>91.21126387716946</v>
      </c>
      <c r="H85" s="17">
        <f>F85/D85*100</f>
        <v>38.23411102172164</v>
      </c>
      <c r="I85" s="13">
        <f>G85-95</f>
        <v>-3.7887361228305423</v>
      </c>
    </row>
    <row r="86" spans="1:9" s="7" customFormat="1" ht="18.75" customHeight="1">
      <c r="A86" s="2" t="s">
        <v>41</v>
      </c>
      <c r="B86" s="3" t="s">
        <v>42</v>
      </c>
      <c r="C86" s="3" t="s">
        <v>76</v>
      </c>
      <c r="D86" s="57">
        <f>D87+D88+D89</f>
        <v>442489.2</v>
      </c>
      <c r="E86" s="57">
        <f>E87+E88+E89</f>
        <v>189270.2</v>
      </c>
      <c r="F86" s="57">
        <f>F87+F88+F89</f>
        <v>152603</v>
      </c>
      <c r="G86" s="19">
        <f t="shared" si="5"/>
        <v>80.62706120667701</v>
      </c>
      <c r="H86" s="19">
        <f t="shared" si="6"/>
        <v>34.48739539857696</v>
      </c>
      <c r="I86" s="5" t="s">
        <v>95</v>
      </c>
    </row>
    <row r="87" spans="1:9" s="7" customFormat="1" ht="16.5" customHeight="1">
      <c r="A87" s="85"/>
      <c r="B87" s="85"/>
      <c r="C87" s="4" t="s">
        <v>54</v>
      </c>
      <c r="D87" s="56">
        <f>415338+6686.4</f>
        <v>422024.4</v>
      </c>
      <c r="E87" s="56">
        <v>188480.2</v>
      </c>
      <c r="F87" s="56">
        <v>151932.3</v>
      </c>
      <c r="G87" s="17">
        <f t="shared" si="5"/>
        <v>80.6091568238998</v>
      </c>
      <c r="H87" s="17">
        <f t="shared" si="6"/>
        <v>36.00083312718411</v>
      </c>
      <c r="I87" s="13">
        <f>G87-95</f>
        <v>-14.390843176100205</v>
      </c>
    </row>
    <row r="88" spans="1:9" s="7" customFormat="1" ht="16.5" customHeight="1">
      <c r="A88" s="85"/>
      <c r="B88" s="85"/>
      <c r="C88" s="4" t="s">
        <v>55</v>
      </c>
      <c r="D88" s="56">
        <v>19664.8</v>
      </c>
      <c r="E88" s="56">
        <v>790</v>
      </c>
      <c r="F88" s="56">
        <v>670.7</v>
      </c>
      <c r="G88" s="17">
        <f>F88/E88*100</f>
        <v>84.89873417721519</v>
      </c>
      <c r="H88" s="17">
        <f>F88/D88*100</f>
        <v>3.410662706968797</v>
      </c>
      <c r="I88" s="13">
        <f>G88-95</f>
        <v>-10.10126582278481</v>
      </c>
    </row>
    <row r="89" spans="1:9" s="7" customFormat="1" ht="27.75" customHeight="1">
      <c r="A89" s="85"/>
      <c r="B89" s="85"/>
      <c r="C89" s="4" t="s">
        <v>109</v>
      </c>
      <c r="D89" s="56">
        <v>800</v>
      </c>
      <c r="E89" s="56">
        <v>0</v>
      </c>
      <c r="F89" s="56">
        <v>0</v>
      </c>
      <c r="G89" s="17">
        <v>0</v>
      </c>
      <c r="H89" s="17">
        <f>F89/D89*100</f>
        <v>0</v>
      </c>
      <c r="I89" s="13">
        <f>G89-95</f>
        <v>-95</v>
      </c>
    </row>
    <row r="90" spans="1:9" s="7" customFormat="1" ht="40.5" customHeight="1">
      <c r="A90" s="2" t="s">
        <v>43</v>
      </c>
      <c r="B90" s="3" t="s">
        <v>44</v>
      </c>
      <c r="C90" s="3" t="s">
        <v>77</v>
      </c>
      <c r="D90" s="57">
        <f>D91+D92</f>
        <v>496388.1</v>
      </c>
      <c r="E90" s="57">
        <f>E91+E92</f>
        <v>271269</v>
      </c>
      <c r="F90" s="57">
        <f>F91+F92</f>
        <v>252281.59999999998</v>
      </c>
      <c r="G90" s="19">
        <f t="shared" si="5"/>
        <v>93.00052715201514</v>
      </c>
      <c r="H90" s="19">
        <f t="shared" si="6"/>
        <v>50.823458499508746</v>
      </c>
      <c r="I90" s="5" t="s">
        <v>95</v>
      </c>
    </row>
    <row r="91" spans="1:9" s="7" customFormat="1" ht="16.5" customHeight="1">
      <c r="A91" s="74"/>
      <c r="B91" s="75"/>
      <c r="C91" s="4" t="s">
        <v>54</v>
      </c>
      <c r="D91" s="56">
        <f>490292.3+215.6</f>
        <v>490507.89999999997</v>
      </c>
      <c r="E91" s="56">
        <v>265542.8</v>
      </c>
      <c r="F91" s="56">
        <v>252184.8</v>
      </c>
      <c r="G91" s="30">
        <f aca="true" t="shared" si="7" ref="G91:G104">F91/E91*100</f>
        <v>94.96954916495571</v>
      </c>
      <c r="H91" s="17">
        <f aca="true" t="shared" si="8" ref="H91:H104">F91/D91*100</f>
        <v>51.41299457154512</v>
      </c>
      <c r="I91" s="13">
        <f>G91-95</f>
        <v>-0.03045083504429158</v>
      </c>
    </row>
    <row r="92" spans="1:9" s="7" customFormat="1" ht="27.75" customHeight="1">
      <c r="A92" s="78"/>
      <c r="B92" s="79"/>
      <c r="C92" s="4" t="s">
        <v>109</v>
      </c>
      <c r="D92" s="56">
        <v>5880.2</v>
      </c>
      <c r="E92" s="56">
        <v>5726.2</v>
      </c>
      <c r="F92" s="56">
        <v>96.8</v>
      </c>
      <c r="G92" s="17">
        <f>F92/E92*100</f>
        <v>1.6904753588767418</v>
      </c>
      <c r="H92" s="17">
        <f>F92/D92*100</f>
        <v>1.6462025101187037</v>
      </c>
      <c r="I92" s="13">
        <f>G92-95</f>
        <v>-93.30952464112326</v>
      </c>
    </row>
    <row r="93" spans="1:9" s="7" customFormat="1" ht="28.5" customHeight="1">
      <c r="A93" s="2" t="s">
        <v>45</v>
      </c>
      <c r="B93" s="3" t="s">
        <v>46</v>
      </c>
      <c r="C93" s="3" t="s">
        <v>78</v>
      </c>
      <c r="D93" s="57">
        <f>D94</f>
        <v>23536.5</v>
      </c>
      <c r="E93" s="57">
        <f>E94</f>
        <v>11258.4</v>
      </c>
      <c r="F93" s="57">
        <f>F94</f>
        <v>10647.9</v>
      </c>
      <c r="G93" s="19">
        <f t="shared" si="7"/>
        <v>94.57738222127479</v>
      </c>
      <c r="H93" s="19">
        <f t="shared" si="8"/>
        <v>45.23994646612708</v>
      </c>
      <c r="I93" s="5" t="s">
        <v>95</v>
      </c>
    </row>
    <row r="94" spans="1:9" s="7" customFormat="1" ht="18" customHeight="1">
      <c r="A94" s="85"/>
      <c r="B94" s="85"/>
      <c r="C94" s="4" t="s">
        <v>54</v>
      </c>
      <c r="D94" s="56">
        <v>23536.5</v>
      </c>
      <c r="E94" s="56">
        <v>11258.4</v>
      </c>
      <c r="F94" s="56">
        <v>10647.9</v>
      </c>
      <c r="G94" s="17">
        <f t="shared" si="7"/>
        <v>94.57738222127479</v>
      </c>
      <c r="H94" s="17">
        <f t="shared" si="8"/>
        <v>45.23994646612708</v>
      </c>
      <c r="I94" s="13">
        <f>G94-95</f>
        <v>-0.4226177787252112</v>
      </c>
    </row>
    <row r="95" spans="1:9" s="7" customFormat="1" ht="28.5" customHeight="1">
      <c r="A95" s="2" t="s">
        <v>47</v>
      </c>
      <c r="B95" s="3" t="s">
        <v>48</v>
      </c>
      <c r="C95" s="3" t="s">
        <v>79</v>
      </c>
      <c r="D95" s="57">
        <f>D96</f>
        <v>36231.5</v>
      </c>
      <c r="E95" s="57">
        <f>E96</f>
        <v>34532.4</v>
      </c>
      <c r="F95" s="57">
        <f>F96</f>
        <v>33293.3</v>
      </c>
      <c r="G95" s="68">
        <f t="shared" si="7"/>
        <v>96.41177560783495</v>
      </c>
      <c r="H95" s="19">
        <f t="shared" si="8"/>
        <v>91.89048203910963</v>
      </c>
      <c r="I95" s="5" t="s">
        <v>95</v>
      </c>
    </row>
    <row r="96" spans="1:9" s="7" customFormat="1" ht="18" customHeight="1">
      <c r="A96" s="85"/>
      <c r="B96" s="85"/>
      <c r="C96" s="4" t="s">
        <v>54</v>
      </c>
      <c r="D96" s="56">
        <v>36231.5</v>
      </c>
      <c r="E96" s="56">
        <v>34532.4</v>
      </c>
      <c r="F96" s="56">
        <v>33293.3</v>
      </c>
      <c r="G96" s="30">
        <f t="shared" si="7"/>
        <v>96.41177560783495</v>
      </c>
      <c r="H96" s="17">
        <f t="shared" si="8"/>
        <v>91.89048203910963</v>
      </c>
      <c r="I96" s="13">
        <f>G96-95</f>
        <v>1.4117756078349544</v>
      </c>
    </row>
    <row r="97" spans="1:9" s="7" customFormat="1" ht="18.75" customHeight="1">
      <c r="A97" s="2" t="s">
        <v>49</v>
      </c>
      <c r="B97" s="3" t="s">
        <v>50</v>
      </c>
      <c r="C97" s="3" t="s">
        <v>80</v>
      </c>
      <c r="D97" s="57">
        <f>D98</f>
        <v>149923.1</v>
      </c>
      <c r="E97" s="57">
        <f>E98</f>
        <v>78120.9</v>
      </c>
      <c r="F97" s="57">
        <f>F98</f>
        <v>49104.9</v>
      </c>
      <c r="G97" s="19">
        <f t="shared" si="7"/>
        <v>62.857570765313774</v>
      </c>
      <c r="H97" s="19">
        <f t="shared" si="8"/>
        <v>32.75339157207929</v>
      </c>
      <c r="I97" s="5" t="s">
        <v>95</v>
      </c>
    </row>
    <row r="98" spans="1:9" s="7" customFormat="1" ht="16.5" customHeight="1">
      <c r="A98" s="74"/>
      <c r="B98" s="75"/>
      <c r="C98" s="4" t="s">
        <v>54</v>
      </c>
      <c r="D98" s="56">
        <v>149923.1</v>
      </c>
      <c r="E98" s="56">
        <v>78120.9</v>
      </c>
      <c r="F98" s="56">
        <v>49104.9</v>
      </c>
      <c r="G98" s="17">
        <f t="shared" si="7"/>
        <v>62.857570765313774</v>
      </c>
      <c r="H98" s="17">
        <f t="shared" si="8"/>
        <v>32.75339157207929</v>
      </c>
      <c r="I98" s="13">
        <f>G98-95</f>
        <v>-32.142429234686226</v>
      </c>
    </row>
    <row r="99" spans="1:9" ht="40.5" customHeight="1">
      <c r="A99" s="2" t="s">
        <v>51</v>
      </c>
      <c r="B99" s="3" t="s">
        <v>52</v>
      </c>
      <c r="C99" s="3" t="s">
        <v>82</v>
      </c>
      <c r="D99" s="57">
        <f>D100+D101+D102</f>
        <v>668241.9</v>
      </c>
      <c r="E99" s="57">
        <f>E100+E101+E102</f>
        <v>476856.9</v>
      </c>
      <c r="F99" s="57">
        <f>F100+F101+F102</f>
        <v>266052.2</v>
      </c>
      <c r="G99" s="19">
        <f t="shared" si="7"/>
        <v>55.79288042177852</v>
      </c>
      <c r="H99" s="19">
        <f t="shared" si="8"/>
        <v>39.81375606647832</v>
      </c>
      <c r="I99" s="5" t="s">
        <v>95</v>
      </c>
    </row>
    <row r="100" spans="1:9" s="7" customFormat="1" ht="16.5" customHeight="1">
      <c r="A100" s="85"/>
      <c r="B100" s="85"/>
      <c r="C100" s="4" t="s">
        <v>54</v>
      </c>
      <c r="D100" s="56">
        <v>352043</v>
      </c>
      <c r="E100" s="56">
        <v>267833.8</v>
      </c>
      <c r="F100" s="56">
        <v>163520.2</v>
      </c>
      <c r="G100" s="17">
        <f t="shared" si="7"/>
        <v>61.05286188673723</v>
      </c>
      <c r="H100" s="17">
        <f t="shared" si="8"/>
        <v>46.448928113895185</v>
      </c>
      <c r="I100" s="13">
        <f>G100-95</f>
        <v>-33.94713811326277</v>
      </c>
    </row>
    <row r="101" spans="1:9" s="7" customFormat="1" ht="16.5" customHeight="1">
      <c r="A101" s="85"/>
      <c r="B101" s="85"/>
      <c r="C101" s="4" t="s">
        <v>55</v>
      </c>
      <c r="D101" s="56">
        <v>220934</v>
      </c>
      <c r="E101" s="56">
        <v>116336.2</v>
      </c>
      <c r="F101" s="56">
        <v>75772</v>
      </c>
      <c r="G101" s="17">
        <f>F101/E101*100</f>
        <v>65.13191938536758</v>
      </c>
      <c r="H101" s="17">
        <f>F101/D101*100</f>
        <v>34.29621515927834</v>
      </c>
      <c r="I101" s="13">
        <f>G101-95</f>
        <v>-29.86808061463242</v>
      </c>
    </row>
    <row r="102" spans="1:9" s="7" customFormat="1" ht="27" customHeight="1">
      <c r="A102" s="85"/>
      <c r="B102" s="85"/>
      <c r="C102" s="4" t="s">
        <v>109</v>
      </c>
      <c r="D102" s="56">
        <v>95264.9</v>
      </c>
      <c r="E102" s="56">
        <v>92686.9</v>
      </c>
      <c r="F102" s="56">
        <v>26760</v>
      </c>
      <c r="G102" s="17">
        <f>F102/E102*100</f>
        <v>28.871393907876953</v>
      </c>
      <c r="H102" s="17">
        <f>F102/D102*100</f>
        <v>28.090094043031588</v>
      </c>
      <c r="I102" s="13">
        <f>G102-95</f>
        <v>-66.12860609212305</v>
      </c>
    </row>
    <row r="103" spans="1:9" s="7" customFormat="1" ht="40.5" customHeight="1">
      <c r="A103" s="2" t="s">
        <v>53</v>
      </c>
      <c r="B103" s="3" t="s">
        <v>99</v>
      </c>
      <c r="C103" s="3" t="s">
        <v>81</v>
      </c>
      <c r="D103" s="57">
        <f>D104</f>
        <v>55784.5</v>
      </c>
      <c r="E103" s="57">
        <f>E104</f>
        <v>22834.1</v>
      </c>
      <c r="F103" s="57">
        <f>F104</f>
        <v>21700</v>
      </c>
      <c r="G103" s="19">
        <f t="shared" si="7"/>
        <v>95.03330545105786</v>
      </c>
      <c r="H103" s="19">
        <f t="shared" si="8"/>
        <v>38.89969435954432</v>
      </c>
      <c r="I103" s="5" t="s">
        <v>95</v>
      </c>
    </row>
    <row r="104" spans="1:9" s="7" customFormat="1" ht="16.5" customHeight="1">
      <c r="A104" s="74"/>
      <c r="B104" s="75"/>
      <c r="C104" s="4" t="s">
        <v>54</v>
      </c>
      <c r="D104" s="56">
        <v>55784.5</v>
      </c>
      <c r="E104" s="56">
        <v>22834.1</v>
      </c>
      <c r="F104" s="56">
        <v>21700</v>
      </c>
      <c r="G104" s="30">
        <f t="shared" si="7"/>
        <v>95.03330545105786</v>
      </c>
      <c r="H104" s="17">
        <f t="shared" si="8"/>
        <v>38.89969435954432</v>
      </c>
      <c r="I104" s="13">
        <f>G104-95</f>
        <v>0.03330545105785632</v>
      </c>
    </row>
    <row r="105" spans="1:10" s="49" customFormat="1" ht="18" customHeight="1">
      <c r="A105" s="91" t="s">
        <v>118</v>
      </c>
      <c r="B105" s="92"/>
      <c r="C105" s="93"/>
      <c r="D105" s="57">
        <v>1197.2</v>
      </c>
      <c r="E105" s="18" t="s">
        <v>95</v>
      </c>
      <c r="F105" s="18" t="s">
        <v>95</v>
      </c>
      <c r="G105" s="18" t="s">
        <v>95</v>
      </c>
      <c r="H105" s="18" t="s">
        <v>95</v>
      </c>
      <c r="I105" s="18" t="s">
        <v>95</v>
      </c>
      <c r="J105" s="50"/>
    </row>
    <row r="106" spans="1:9" ht="29.25" customHeight="1">
      <c r="A106" s="94" t="s">
        <v>90</v>
      </c>
      <c r="B106" s="95"/>
      <c r="C106" s="96"/>
      <c r="D106" s="61">
        <f>D108+D109+D110</f>
        <v>23543889.6</v>
      </c>
      <c r="E106" s="61">
        <f>E108+E109+E110</f>
        <v>10741094.85</v>
      </c>
      <c r="F106" s="61">
        <f>F108+F109+F110</f>
        <v>9190559.500000002</v>
      </c>
      <c r="G106" s="53">
        <f>F106/E106*100</f>
        <v>85.56445714656363</v>
      </c>
      <c r="H106" s="31">
        <f>F106/D106*100</f>
        <v>39.03585879879424</v>
      </c>
      <c r="I106" s="32" t="s">
        <v>95</v>
      </c>
    </row>
    <row r="107" spans="1:9" ht="15.75" customHeight="1">
      <c r="A107" s="90"/>
      <c r="B107" s="90"/>
      <c r="C107" s="33" t="s">
        <v>88</v>
      </c>
      <c r="D107" s="71"/>
      <c r="E107" s="62"/>
      <c r="F107" s="62"/>
      <c r="G107" s="62"/>
      <c r="H107" s="62"/>
      <c r="I107" s="72"/>
    </row>
    <row r="108" spans="1:9" ht="20.25" customHeight="1">
      <c r="A108" s="90"/>
      <c r="B108" s="90"/>
      <c r="C108" s="34" t="s">
        <v>54</v>
      </c>
      <c r="D108" s="61">
        <f>D7+D10+D17+D19+D21+D23+D27+D31+D34+D38+D41+D44+D47+D50+D53+D57+D60+D63+D66+D70+D73+D76+D79+D82+D85+D87+D91+D94+D96+D98+D100+D104</f>
        <v>18068099</v>
      </c>
      <c r="E108" s="61">
        <f>E7+E10+E17+E19+E21+E23+E27+E31+E34+E38+E41+E44+E47+E50+E53+E57+E60+E63+E66+E70+E73+E76+E79+E82+E85+E87+E91+E94+E96+E98+E100+E104</f>
        <v>8741938.75</v>
      </c>
      <c r="F108" s="61">
        <f>F7+F10+F17+F19+F21+F23+F27+F31+F34+F38+F41+F44+F47+F50+F53+F57+F60+F63+F66+F70+F73+F76+F79+F82+F85+F87+F91+F94+F96+F98+F100+F104</f>
        <v>7483490.500000001</v>
      </c>
      <c r="G108" s="53">
        <f>F108/E108*100</f>
        <v>85.60447189131817</v>
      </c>
      <c r="H108" s="31">
        <f>F108/D108*100</f>
        <v>41.41825047560344</v>
      </c>
      <c r="I108" s="1">
        <f>G108-95</f>
        <v>-9.39552810868183</v>
      </c>
    </row>
    <row r="109" spans="1:9" ht="18.75" customHeight="1">
      <c r="A109" s="90"/>
      <c r="B109" s="90"/>
      <c r="C109" s="34" t="s">
        <v>55</v>
      </c>
      <c r="D109" s="61">
        <f>+D24+D28+D35+D39+D42+D45+D48+D51+D54+D58+D61+D67+D74+D80+D83+D88+D101</f>
        <v>3007318.5999999996</v>
      </c>
      <c r="E109" s="61">
        <f>E24+E28+E35+E39+E42+E45+E48+E51+E54+E58+E61+E67+E74+E80+E83+E88+E101</f>
        <v>1638381.5</v>
      </c>
      <c r="F109" s="61">
        <f>F24+F28+F35+F39+F42+F45+F48+F51+F54+F58+F61+F67+F74+F80+F83+F88+F101</f>
        <v>1549752.2000000002</v>
      </c>
      <c r="G109" s="53">
        <f>F109/E109*100</f>
        <v>94.59043574405595</v>
      </c>
      <c r="H109" s="31">
        <f>F109/D109*100</f>
        <v>51.5326909493394</v>
      </c>
      <c r="I109" s="1">
        <f>G109-95</f>
        <v>-0.4095642559440478</v>
      </c>
    </row>
    <row r="110" spans="1:9" ht="30" customHeight="1">
      <c r="A110" s="90"/>
      <c r="B110" s="90"/>
      <c r="C110" s="35" t="s">
        <v>109</v>
      </c>
      <c r="D110" s="61">
        <f>D8+D25+D29+D32+D36+D55+D64+D68+D71+D77+D89+D92+D102+D105</f>
        <v>2468472.0000000005</v>
      </c>
      <c r="E110" s="61">
        <f>E8+E25+E29+E32+E36+E55+E64+E68+E71+E77+E89+E92+E102</f>
        <v>360774.6</v>
      </c>
      <c r="F110" s="61">
        <f>F8+F25+F29+F32+F36+F55+F64+F68+F71+F77+F89+F92+F102</f>
        <v>157316.80000000002</v>
      </c>
      <c r="G110" s="53">
        <f>F110/E110*100</f>
        <v>43.60528706843553</v>
      </c>
      <c r="H110" s="31">
        <f>F110/D110*100</f>
        <v>6.373043729076125</v>
      </c>
      <c r="I110" s="1">
        <f>G110-95</f>
        <v>-51.39471293156447</v>
      </c>
    </row>
    <row r="111" spans="1:9" ht="26.25" customHeight="1">
      <c r="A111" s="87" t="s">
        <v>89</v>
      </c>
      <c r="B111" s="88"/>
      <c r="C111" s="89"/>
      <c r="D111" s="63">
        <f>D113+D114+D115</f>
        <v>23625959.549999997</v>
      </c>
      <c r="E111" s="63">
        <f>E113+E114+E115</f>
        <v>10798867.049999999</v>
      </c>
      <c r="F111" s="63">
        <f>F113+F114+F115</f>
        <v>9190559.500000002</v>
      </c>
      <c r="G111" s="54">
        <f>F111/E111*100</f>
        <v>85.1067010774987</v>
      </c>
      <c r="H111" s="36">
        <f>F111/D111*100</f>
        <v>38.90025918545181</v>
      </c>
      <c r="I111" s="37" t="s">
        <v>95</v>
      </c>
    </row>
    <row r="112" spans="1:9" ht="14.25" customHeight="1">
      <c r="A112" s="84"/>
      <c r="B112" s="84"/>
      <c r="C112" s="38" t="s">
        <v>88</v>
      </c>
      <c r="D112" s="66"/>
      <c r="E112" s="64"/>
      <c r="F112" s="64"/>
      <c r="G112" s="64"/>
      <c r="H112" s="64"/>
      <c r="I112" s="73"/>
    </row>
    <row r="113" spans="1:9" ht="27" customHeight="1">
      <c r="A113" s="84"/>
      <c r="B113" s="84"/>
      <c r="C113" s="39" t="s">
        <v>100</v>
      </c>
      <c r="D113" s="65">
        <f>D108+D14+D15+D12+D13</f>
        <v>18150168.95</v>
      </c>
      <c r="E113" s="65">
        <f>E108+E14+E15+E12+E13</f>
        <v>8799710.95</v>
      </c>
      <c r="F113" s="65">
        <f>F108+F14+F15+F12+F13</f>
        <v>7483490.500000001</v>
      </c>
      <c r="G113" s="54">
        <f>F113/E113*100</f>
        <v>85.0424581275593</v>
      </c>
      <c r="H113" s="36">
        <f>F113/D113*100</f>
        <v>41.230968816959695</v>
      </c>
      <c r="I113" s="40">
        <f>G113-95</f>
        <v>-9.9575418724407</v>
      </c>
    </row>
    <row r="114" spans="1:9" ht="18.75" customHeight="1">
      <c r="A114" s="84"/>
      <c r="B114" s="84"/>
      <c r="C114" s="39" t="s">
        <v>55</v>
      </c>
      <c r="D114" s="65">
        <f aca="true" t="shared" si="9" ref="D114:F115">D109</f>
        <v>3007318.5999999996</v>
      </c>
      <c r="E114" s="65">
        <f t="shared" si="9"/>
        <v>1638381.5</v>
      </c>
      <c r="F114" s="65">
        <f t="shared" si="9"/>
        <v>1549752.2000000002</v>
      </c>
      <c r="G114" s="54">
        <f>F114/E114*100</f>
        <v>94.59043574405595</v>
      </c>
      <c r="H114" s="36">
        <f>F114/D114*100</f>
        <v>51.5326909493394</v>
      </c>
      <c r="I114" s="25">
        <f>G114-95</f>
        <v>-0.4095642559440478</v>
      </c>
    </row>
    <row r="115" spans="1:9" ht="27" customHeight="1">
      <c r="A115" s="84"/>
      <c r="B115" s="84"/>
      <c r="C115" s="41" t="s">
        <v>109</v>
      </c>
      <c r="D115" s="65">
        <f t="shared" si="9"/>
        <v>2468472.0000000005</v>
      </c>
      <c r="E115" s="65">
        <f t="shared" si="9"/>
        <v>360774.6</v>
      </c>
      <c r="F115" s="65">
        <f t="shared" si="9"/>
        <v>157316.80000000002</v>
      </c>
      <c r="G115" s="54">
        <f>F115/E115*100</f>
        <v>43.60528706843553</v>
      </c>
      <c r="H115" s="36">
        <f>F115/D115*100</f>
        <v>6.373043729076125</v>
      </c>
      <c r="I115" s="25">
        <f>G115-95</f>
        <v>-51.39471293156447</v>
      </c>
    </row>
    <row r="116" spans="1:9" ht="10.5" customHeight="1">
      <c r="A116" s="22"/>
      <c r="B116" s="6"/>
      <c r="C116" s="6"/>
      <c r="D116" s="43"/>
      <c r="E116" s="44"/>
      <c r="F116" s="45"/>
      <c r="G116" s="6"/>
      <c r="H116" s="6"/>
      <c r="I116" s="6"/>
    </row>
    <row r="117" spans="1:9" s="46" customFormat="1" ht="17.25" customHeight="1">
      <c r="A117" s="82" t="s">
        <v>110</v>
      </c>
      <c r="B117" s="83"/>
      <c r="C117" s="83"/>
      <c r="D117" s="83"/>
      <c r="E117" s="83"/>
      <c r="F117" s="83"/>
      <c r="G117" s="83"/>
      <c r="H117" s="83"/>
      <c r="I117" s="83"/>
    </row>
    <row r="118" spans="1:18" ht="17.25" customHeight="1">
      <c r="A118" s="80" t="s">
        <v>125</v>
      </c>
      <c r="B118" s="81"/>
      <c r="C118" s="81"/>
      <c r="D118" s="81"/>
      <c r="E118" s="81"/>
      <c r="F118" s="81"/>
      <c r="G118" s="81"/>
      <c r="H118" s="81"/>
      <c r="I118" s="81"/>
      <c r="J118" s="48"/>
      <c r="K118" s="48"/>
      <c r="L118" s="48"/>
      <c r="M118" s="48"/>
      <c r="N118" s="48"/>
      <c r="O118" s="48"/>
      <c r="P118" s="48"/>
      <c r="Q118" s="48"/>
      <c r="R118" s="48"/>
    </row>
    <row r="119" spans="1:9" s="52" customFormat="1" ht="14.25" customHeight="1">
      <c r="A119" s="102"/>
      <c r="B119" s="103"/>
      <c r="C119" s="103"/>
      <c r="D119" s="103"/>
      <c r="E119" s="103"/>
      <c r="F119" s="103"/>
      <c r="G119" s="103"/>
      <c r="H119" s="103"/>
      <c r="I119" s="103"/>
    </row>
  </sheetData>
  <sheetProtection password="CE2E" sheet="1" objects="1" scenarios="1"/>
  <mergeCells count="41">
    <mergeCell ref="A96:B96"/>
    <mergeCell ref="A82:B83"/>
    <mergeCell ref="A17:B17"/>
    <mergeCell ref="A119:I119"/>
    <mergeCell ref="A47:B48"/>
    <mergeCell ref="A79:B80"/>
    <mergeCell ref="A73:B74"/>
    <mergeCell ref="A91:B92"/>
    <mergeCell ref="A34:B36"/>
    <mergeCell ref="A38:B39"/>
    <mergeCell ref="A50:B51"/>
    <mergeCell ref="A107:B110"/>
    <mergeCell ref="A105:C105"/>
    <mergeCell ref="A106:C106"/>
    <mergeCell ref="A104:B104"/>
    <mergeCell ref="A7:B8"/>
    <mergeCell ref="A85:B85"/>
    <mergeCell ref="A87:B89"/>
    <mergeCell ref="A70:B71"/>
    <mergeCell ref="A63:B64"/>
    <mergeCell ref="A60:B61"/>
    <mergeCell ref="A3:I3"/>
    <mergeCell ref="A21:B21"/>
    <mergeCell ref="A10:B15"/>
    <mergeCell ref="A27:B29"/>
    <mergeCell ref="A19:B19"/>
    <mergeCell ref="A76:B77"/>
    <mergeCell ref="A66:B68"/>
    <mergeCell ref="A31:B32"/>
    <mergeCell ref="A44:B45"/>
    <mergeCell ref="A41:B42"/>
    <mergeCell ref="A23:B25"/>
    <mergeCell ref="A57:B58"/>
    <mergeCell ref="A53:B55"/>
    <mergeCell ref="A118:I118"/>
    <mergeCell ref="A117:I117"/>
    <mergeCell ref="A112:B115"/>
    <mergeCell ref="A98:B98"/>
    <mergeCell ref="A100:B102"/>
    <mergeCell ref="A94:B94"/>
    <mergeCell ref="A111:C111"/>
  </mergeCells>
  <printOptions/>
  <pageMargins left="0.44" right="0.17" top="0.19" bottom="0.2755905511811024" header="0.17" footer="0.2755905511811024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2011-07-21T04:16:28Z</cp:lastPrinted>
  <dcterms:created xsi:type="dcterms:W3CDTF">2002-03-11T10:22:12Z</dcterms:created>
  <dcterms:modified xsi:type="dcterms:W3CDTF">2011-07-21T04:16:41Z</dcterms:modified>
  <cp:category/>
  <cp:version/>
  <cp:contentType/>
  <cp:contentStatus/>
</cp:coreProperties>
</file>