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02.11.24 вкл.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'по 02.11.24 вкл.'!$A$4:$T$83</definedName>
    <definedName name="Print_Titles" localSheetId="0" hidden="0">'по 02.11.24 вкл.'!$3:$4</definedName>
    <definedName name="_xlnm.Print_Area" localSheetId="0" hidden="0">'по 02.11.24 вкл.'!$A$1:$R$83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02.11.24 вкл.'!$A$4:$T$83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<sst xmlns="http://schemas.openxmlformats.org/spreadsheetml/2006/main" count="365" uniqueCount="365">
  <si>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</si>
  <si>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</si>
  <si>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</si>
  <si>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</si>
  <si>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</si>
  <si>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</si>
  <si>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02.11.2023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</si>
  <si>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</si>
  <si>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</si>
  <si>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</si>
  <si>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</si>
  <si>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</si>
  <si>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</si>
  <si>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</si>
  <si>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</si>
  <si>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Ноябрь</t>
  </si>
  <si>
    <t>Ноябрь</t>
  </si>
  <si>
    <t xml:space="preserve">с нач. года на 05.11.2024 (по 02.11.2024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</si>
  <si>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</si>
  <si>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</si>
  <si>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</si>
  <si>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ноябрь от плана ноября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</si>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</sst>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2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6"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4" xfId="0" applyNumberFormat="1" applyFont="1"/>
    <xf fontId="1" fillId="0" borderId="0" numFmtId="162" xfId="0" applyNumberFormat="1" applyFont="1"/>
    <xf fontId="1" fillId="0" borderId="0" numFmtId="163" xfId="0" applyNumberFormat="1" applyFont="1"/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top" wrapText="1"/>
    </xf>
    <xf fontId="7" fillId="0" borderId="0" numFmtId="49" xfId="0" applyNumberFormat="1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right" wrapText="1"/>
    </xf>
    <xf fontId="7" fillId="0" borderId="0" numFmtId="162" xfId="0" applyNumberFormat="1" applyFont="1" applyAlignment="1">
      <alignment horizontal="center" wrapText="1"/>
    </xf>
    <xf fontId="7" fillId="0" borderId="0" numFmtId="164" xfId="126" applyNumberFormat="1" applyFont="1" applyAlignment="1">
      <alignment horizontal="center" wrapText="1"/>
    </xf>
    <xf fontId="7" fillId="0" borderId="0" numFmtId="0" xfId="0" applyFont="1" applyAlignment="1">
      <alignment horizontal="right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8" fillId="0" borderId="1" numFmtId="49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4" xfId="0" applyNumberFormat="1" applyFont="1" applyBorder="1" applyAlignment="1">
      <alignment horizontal="center" vertical="center" wrapText="1"/>
    </xf>
    <xf fontId="7" fillId="0" borderId="1" numFmtId="162" xfId="0" applyNumberFormat="1" applyFont="1" applyBorder="1" applyAlignment="1">
      <alignment horizontal="center" vertical="center" wrapText="1"/>
    </xf>
    <xf fontId="7" fillId="0" borderId="1" numFmtId="163" xfId="0" applyNumberFormat="1" applyFont="1" applyBorder="1" applyAlignment="1">
      <alignment horizontal="center" vertical="center" wrapText="1"/>
    </xf>
    <xf fontId="7" fillId="0" borderId="1" numFmtId="9" xfId="127" applyNumberFormat="1" applyFont="1" applyBorder="1" applyAlignment="1" applyProtection="1">
      <alignment horizontal="center" vertical="top" wrapText="1"/>
    </xf>
    <xf fontId="9" fillId="0" borderId="0" numFmtId="0" xfId="0" applyFont="1" applyAlignment="1">
      <alignment vertical="center"/>
    </xf>
    <xf fontId="10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vertical="center" wrapText="1"/>
    </xf>
    <xf fontId="10" fillId="0" borderId="1" numFmtId="162" xfId="0" applyNumberFormat="1" applyFont="1" applyBorder="1" applyAlignment="1">
      <alignment horizontal="right" vertical="center" wrapText="1"/>
    </xf>
    <xf fontId="10" fillId="0" borderId="1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9" fillId="0" borderId="0" numFmtId="4" xfId="0" applyNumberFormat="1" applyFont="1" applyAlignment="1">
      <alignment vertical="center"/>
    </xf>
    <xf fontId="7" fillId="0" borderId="2" numFmtId="0" xfId="0" applyFont="1" applyBorder="1" applyAlignment="1">
      <alignment vertical="top" wrapText="1"/>
    </xf>
    <xf fontId="7" fillId="0" borderId="2" numFmtId="162" xfId="0" applyNumberFormat="1" applyFont="1" applyBorder="1" applyAlignment="1">
      <alignment horizontal="right" vertical="center" wrapText="1"/>
    </xf>
    <xf fontId="7" fillId="0" borderId="3" numFmtId="162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horizontal="right" vertical="center" wrapText="1"/>
    </xf>
    <xf fontId="7" fillId="0" borderId="1" numFmtId="164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vertical="center" wrapText="1"/>
    </xf>
    <xf fontId="12" fillId="0" borderId="1" numFmtId="0" xfId="0" applyFont="1" applyBorder="1" applyAlignment="1">
      <alignment horizontal="center" vertical="top" wrapText="1"/>
    </xf>
    <xf fontId="13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vertical="top" wrapText="1"/>
    </xf>
    <xf fontId="12" fillId="0" borderId="1" numFmtId="162" xfId="0" applyNumberFormat="1" applyFont="1" applyBorder="1" applyAlignment="1">
      <alignment vertical="center" wrapText="1"/>
    </xf>
    <xf fontId="12" fillId="0" borderId="1" numFmtId="164" xfId="0" applyNumberFormat="1" applyFont="1" applyBorder="1" applyAlignment="1">
      <alignment horizontal="right" vertical="center" wrapText="1"/>
    </xf>
    <xf fontId="7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horizontal="center" wrapText="1"/>
    </xf>
    <xf fontId="8" fillId="0" borderId="1" numFmtId="49" xfId="0" applyNumberFormat="1" applyFont="1" applyBorder="1" applyAlignment="1">
      <alignment horizontal="center" wrapText="1"/>
    </xf>
    <xf fontId="7" fillId="0" borderId="2" numFmtId="0" xfId="0" applyFont="1" applyBorder="1" applyAlignment="1">
      <alignment wrapText="1"/>
    </xf>
    <xf fontId="7" fillId="0" borderId="2" numFmtId="162" xfId="0" applyNumberFormat="1" applyFont="1" applyBorder="1" applyAlignment="1">
      <alignment horizontal="right" wrapText="1"/>
    </xf>
    <xf fontId="7" fillId="0" borderId="3" numFmtId="162" xfId="0" applyNumberFormat="1" applyFont="1" applyBorder="1" applyAlignment="1">
      <alignment horizontal="right" wrapText="1"/>
    </xf>
    <xf fontId="7" fillId="0" borderId="1" numFmtId="162" xfId="0" applyNumberFormat="1" applyFont="1" applyBorder="1" applyAlignment="1">
      <alignment horizontal="right" wrapText="1"/>
    </xf>
    <xf fontId="7" fillId="0" borderId="1" numFmtId="164" xfId="0" applyNumberFormat="1" applyFont="1" applyBorder="1" applyAlignment="1">
      <alignment horizontal="right" wrapText="1"/>
    </xf>
    <xf fontId="10" fillId="0" borderId="1" numFmtId="165" xfId="0" applyNumberFormat="1" applyFont="1" applyBorder="1" applyAlignment="1">
      <alignment vertical="center" wrapText="1"/>
    </xf>
    <xf fontId="8" fillId="0" borderId="1" numFmtId="0" xfId="0" applyFont="1" applyBorder="1" applyAlignment="1">
      <alignment horizontal="center" vertical="center"/>
    </xf>
    <xf fontId="7" fillId="0" borderId="2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vertical="top" wrapText="1"/>
    </xf>
    <xf fontId="12" fillId="0" borderId="1" numFmtId="162" xfId="0" applyNumberFormat="1" applyFont="1" applyBorder="1" applyAlignment="1">
      <alignment horizontal="right" wrapText="1"/>
    </xf>
    <xf fontId="12" fillId="0" borderId="1" numFmtId="164" xfId="0" applyNumberFormat="1" applyFont="1" applyBorder="1" applyAlignment="1">
      <alignment horizontal="right" wrapText="1"/>
    </xf>
    <xf fontId="8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7" fillId="0" borderId="1" numFmtId="165" xfId="0" applyNumberFormat="1" applyFont="1" applyBorder="1" applyAlignment="1">
      <alignment horizontal="left" vertical="center" wrapText="1"/>
    </xf>
    <xf fontId="12" fillId="0" borderId="1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horizontal="left" vertical="top" wrapText="1"/>
    </xf>
    <xf fontId="7" fillId="0" borderId="1" numFmtId="0" xfId="0" applyFont="1" applyBorder="1" applyAlignment="1">
      <alignment horizontal="left" vertical="top" wrapText="1"/>
    </xf>
    <xf fontId="12" fillId="0" borderId="2" numFmtId="0" xfId="0" applyFont="1" applyBorder="1" applyAlignment="1">
      <alignment horizontal="left" vertical="center" wrapText="1"/>
    </xf>
    <xf fontId="8" fillId="0" borderId="1" numFmtId="0" xfId="0" applyFont="1" applyBorder="1" applyAlignment="1">
      <alignment horizontal="center" wrapText="1"/>
    </xf>
    <xf fontId="7" fillId="0" borderId="1" numFmtId="0" xfId="0" applyFont="1" applyBorder="1" applyAlignment="1">
      <alignment horizontal="left" wrapText="1"/>
    </xf>
    <xf fontId="7" fillId="0" borderId="2" numFmtId="0" xfId="0" applyFont="1" applyBorder="1" applyAlignment="1">
      <alignment horizontal="left" vertical="top" wrapText="1"/>
    </xf>
    <xf fontId="14" fillId="0" borderId="1" numFmtId="164" xfId="0" applyNumberFormat="1" applyFont="1" applyBorder="1" applyAlignment="1">
      <alignment horizontal="right" wrapText="1"/>
    </xf>
    <xf fontId="7" fillId="0" borderId="1" numFmtId="165" xfId="0" applyNumberFormat="1" applyFont="1" applyBorder="1" applyAlignment="1">
      <alignment wrapText="1"/>
    </xf>
    <xf fontId="10" fillId="0" borderId="1" numFmtId="165" xfId="0" applyNumberFormat="1" applyFont="1" applyBorder="1" applyAlignment="1">
      <alignment horizontal="left" vertical="center" wrapText="1"/>
    </xf>
    <xf fontId="11" fillId="0" borderId="1" numFmtId="165" xfId="0" applyNumberFormat="1" applyFont="1" applyBorder="1" applyAlignment="1">
      <alignment horizontal="left" vertical="center" wrapText="1"/>
    </xf>
    <xf fontId="10" fillId="0" borderId="1" numFmtId="49" xfId="0" applyNumberFormat="1" applyFont="1" applyBorder="1" applyAlignment="1">
      <alignment vertical="center" wrapText="1"/>
    </xf>
    <xf fontId="7" fillId="0" borderId="2" numFmtId="4" xfId="0" applyNumberFormat="1" applyFont="1" applyBorder="1" applyAlignment="1">
      <alignment vertical="top" wrapText="1"/>
    </xf>
    <xf fontId="7" fillId="0" borderId="2" numFmtId="0" xfId="0" applyFont="1" applyBorder="1" applyAlignment="1">
      <alignment horizontal="left" wrapText="1"/>
    </xf>
    <xf fontId="1" fillId="0" borderId="0" numFmtId="0" xfId="0" applyFont="1" applyAlignment="1">
      <alignment horizontal="right"/>
    </xf>
    <xf fontId="10" fillId="0" borderId="1" numFmtId="49" xfId="0" applyNumberFormat="1" applyFont="1" applyBorder="1" applyAlignment="1">
      <alignment horizontal="center" vertical="top" wrapText="1"/>
    </xf>
    <xf fontId="10" fillId="0" borderId="1" numFmtId="0" xfId="0" applyFont="1" applyBorder="1" applyAlignment="1">
      <alignment horizontal="center" vertical="top" wrapText="1"/>
    </xf>
    <xf fontId="7" fillId="0" borderId="2" numFmtId="165" xfId="0" applyNumberFormat="1" applyFont="1" applyBorder="1" applyAlignment="1">
      <alignment wrapText="1"/>
    </xf>
    <xf fontId="7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4" xfId="0" applyNumberFormat="1" applyFont="1" applyAlignment="1">
      <alignment horizontal="left"/>
    </xf>
    <xf fontId="1" fillId="0" borderId="0" numFmtId="162" xfId="0" applyNumberFormat="1" applyFont="1" applyAlignment="1">
      <alignment horizontal="left"/>
    </xf>
    <xf fontId="15" fillId="0" borderId="0" numFmtId="163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  <xf fontId="16" fillId="0" borderId="4" numFmtId="0" xfId="0" applyFont="1" applyBorder="1" applyAlignment="1">
      <alignment horizontal="left" wrapText="1"/>
    </xf>
    <xf fontId="16" fillId="0" borderId="0" numFmtId="0" xfId="0" applyFont="1"/>
    <xf fontId="17" fillId="0" borderId="0" numFmtId="0" xfId="0" applyFont="1" applyAlignment="1">
      <alignment horizontal="left"/>
    </xf>
    <xf fontId="17" fillId="0" borderId="0" numFmtId="0" xfId="0" applyFont="1" applyAlignment="1">
      <alignment horizontal="center"/>
    </xf>
    <xf fontId="17" fillId="0" borderId="0" numFmtId="49" xfId="0" applyNumberFormat="1" applyFont="1"/>
    <xf fontId="17" fillId="0" borderId="0" numFmtId="166" xfId="0" applyNumberFormat="1" applyFont="1" applyAlignment="1">
      <alignment horizontal="center"/>
    </xf>
    <xf fontId="16" fillId="0" borderId="0" numFmtId="0" xfId="0" applyFont="1" applyAlignment="1">
      <alignment wrapText="1"/>
    </xf>
    <xf fontId="0" fillId="0" borderId="0" numFmtId="0" xfId="0">
      <protection hidden="0" locked="1"/>
    </xf>
    <xf fontId="16" fillId="0" borderId="4" numFmtId="0" xfId="0" applyFont="1" applyBorder="1"/>
    <xf fontId="18" fillId="0" borderId="5" numFmtId="49" xfId="0" applyNumberFormat="1" applyFont="1" applyBorder="1" applyAlignment="1">
      <alignment horizontal="center" vertical="center" wrapText="1"/>
    </xf>
    <xf fontId="19" fillId="0" borderId="6" numFmtId="49" xfId="0" applyNumberFormat="1" applyFont="1" applyBorder="1" applyAlignment="1">
      <alignment horizontal="center" vertical="center" wrapText="1"/>
    </xf>
    <xf fontId="19" fillId="0" borderId="6" numFmtId="4" xfId="0" applyNumberFormat="1" applyFont="1" applyBorder="1" applyAlignment="1">
      <alignment horizontal="right" vertical="center" wrapText="1"/>
    </xf>
    <xf fontId="19" fillId="2" borderId="6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19" fillId="0" borderId="7" numFmtId="49" xfId="0" applyNumberFormat="1" applyFont="1" applyBorder="1" applyAlignment="1">
      <alignment horizontal="center" vertical="center" wrapText="1"/>
    </xf>
    <xf fontId="19" fillId="0" borderId="7" numFmtId="4" xfId="0" applyNumberFormat="1" applyFont="1" applyBorder="1" applyAlignment="1">
      <alignment horizontal="right" vertical="center" wrapText="1"/>
    </xf>
    <xf fontId="20" fillId="0" borderId="8" numFmtId="49" xfId="0" applyNumberFormat="1" applyFont="1" applyBorder="1" applyAlignment="1">
      <alignment horizontal="center"/>
    </xf>
    <xf fontId="21" fillId="0" borderId="9" numFmtId="49" xfId="0" applyNumberFormat="1" applyFont="1" applyBorder="1" applyAlignment="1">
      <alignment horizontal="center"/>
    </xf>
    <xf fontId="21" fillId="0" borderId="9" numFmtId="4" xfId="0" applyNumberFormat="1" applyFont="1" applyBorder="1" applyAlignment="1">
      <alignment horizontal="right"/>
    </xf>
    <xf fontId="0" fillId="0" borderId="0" numFmtId="4" xfId="0" applyNumberFormat="1"/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topLeftCell="A1" zoomScale="80" workbookViewId="0">
      <pane ySplit="4" topLeftCell="A5" activePane="bottomLef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18" t="s">
        <v>10</v>
      </c>
      <c r="P3" s="22" t="s">
        <v>11</v>
      </c>
      <c r="Q3" s="22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0" t="s">
        <v>16</v>
      </c>
      <c r="I4" s="20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18"/>
      <c r="P4" s="22"/>
      <c r="Q4" s="22"/>
      <c r="R4" s="16"/>
      <c r="S4" s="1"/>
      <c r="T4" s="1"/>
      <c r="U4" s="1"/>
      <c r="V4" s="1"/>
      <c r="W4" s="1"/>
      <c r="X4" s="1"/>
      <c r="Y4" s="1"/>
    </row>
    <row r="5" s="23" customFormat="1" ht="25.5" customHeight="1">
      <c r="A5" s="24"/>
      <c r="B5" s="25"/>
      <c r="C5" s="26"/>
      <c r="D5" s="27" t="s">
        <v>22</v>
      </c>
      <c r="E5" s="28">
        <f>E16+E18+E20+E17+E19</f>
        <v>14659748.823333332</v>
      </c>
      <c r="F5" s="28">
        <f>F16+F18+F20+F17+F19</f>
        <v>24659439.199999999</v>
      </c>
      <c r="G5" s="28">
        <f>G16+G18+G20+G17+G19</f>
        <v>21236380.599999998</v>
      </c>
      <c r="H5" s="28">
        <f>H16+H18+H20+H17+H19</f>
        <v>2300659.7999999998</v>
      </c>
      <c r="I5" s="28">
        <f>I16+I18+I20+I17+I19</f>
        <v>19421883.370000001</v>
      </c>
      <c r="J5" s="28">
        <f>J16+J18+J20+J17+J19</f>
        <v>38827.869999999995</v>
      </c>
      <c r="K5" s="28">
        <f t="shared" ref="K5:K36" si="0">I5-E5</f>
        <v>4762134.5466666687</v>
      </c>
      <c r="L5" s="28">
        <f t="shared" ref="L5:L68" si="1">I5-G5</f>
        <v>-1814497.2299999967</v>
      </c>
      <c r="M5" s="28">
        <f t="shared" ref="M5:M36" si="2">I5-F5</f>
        <v>-5237555.8299999982</v>
      </c>
      <c r="N5" s="28">
        <f t="shared" ref="N5:N36" si="3">J5-H5</f>
        <v>-2261831.9299999997</v>
      </c>
      <c r="O5" s="29">
        <f t="shared" ref="O5:O36" si="4">IFERROR(I5/E5,"")</f>
        <v>1.3248442114565409</v>
      </c>
      <c r="P5" s="29">
        <f t="shared" ref="P5:P36" si="5">IFERROR(J5/H5,"")</f>
        <v>0.016876841156610811</v>
      </c>
      <c r="Q5" s="29">
        <f t="shared" ref="Q5:Q68" si="6">IFERROR(I5/G5,"")</f>
        <v>0.91455713362002955</v>
      </c>
      <c r="R5" s="29">
        <f t="shared" ref="R5:R44" si="7">IFERROR(I5/F5,"")</f>
        <v>0.78760442248824547</v>
      </c>
      <c r="S5" s="30"/>
      <c r="T5" s="31"/>
      <c r="U5" s="23"/>
      <c r="V5" s="23"/>
      <c r="W5" s="23"/>
      <c r="X5" s="23"/>
      <c r="Y5" s="23"/>
    </row>
    <row r="6" ht="18" customHeight="1">
      <c r="A6" s="15" t="s">
        <v>23</v>
      </c>
      <c r="B6" s="16" t="s">
        <v>24</v>
      </c>
      <c r="C6" s="17" t="s">
        <v>25</v>
      </c>
      <c r="D6" s="32" t="s">
        <v>26</v>
      </c>
      <c r="E6" s="33">
        <v>11129685.67</v>
      </c>
      <c r="F6" s="34">
        <v>19291111.399999999</v>
      </c>
      <c r="G6" s="34">
        <v>16257884.199999999</v>
      </c>
      <c r="H6" s="35">
        <v>1577254.3</v>
      </c>
      <c r="I6" s="34">
        <v>14993807.49</v>
      </c>
      <c r="J6" s="34">
        <v>21475.740000000002</v>
      </c>
      <c r="K6" s="35">
        <f t="shared" si="0"/>
        <v>3864121.8200000003</v>
      </c>
      <c r="L6" s="35">
        <f t="shared" si="1"/>
        <v>-1264076.709999999</v>
      </c>
      <c r="M6" s="35">
        <f t="shared" si="2"/>
        <v>-4297303.9099999983</v>
      </c>
      <c r="N6" s="35">
        <f t="shared" si="3"/>
        <v>-1555778.5600000001</v>
      </c>
      <c r="O6" s="36">
        <f t="shared" si="4"/>
        <v>1.34719056176184</v>
      </c>
      <c r="P6" s="36">
        <f t="shared" si="5"/>
        <v>0.013615902014025259</v>
      </c>
      <c r="Q6" s="36">
        <f t="shared" si="6"/>
        <v>0.92224838764689943</v>
      </c>
      <c r="R6" s="36">
        <f t="shared" si="7"/>
        <v>0.77723917399595766</v>
      </c>
      <c r="S6" s="3"/>
      <c r="T6" s="1"/>
      <c r="U6" s="1"/>
      <c r="V6" s="1"/>
      <c r="W6" s="1"/>
      <c r="X6" s="1"/>
      <c r="Y6" s="1"/>
    </row>
    <row r="7" ht="18" customHeight="1">
      <c r="A7" s="15"/>
      <c r="B7" s="16" t="s">
        <v>27</v>
      </c>
      <c r="C7" s="17" t="s">
        <v>28</v>
      </c>
      <c r="D7" s="32" t="s">
        <v>29</v>
      </c>
      <c r="E7" s="33">
        <v>65426.220000000001</v>
      </c>
      <c r="F7" s="34">
        <v>79229.199999999997</v>
      </c>
      <c r="G7" s="34">
        <v>73340.300000000003</v>
      </c>
      <c r="H7" s="37">
        <v>6525</v>
      </c>
      <c r="I7" s="34">
        <v>69019.720000000001</v>
      </c>
      <c r="J7" s="34">
        <v>0</v>
      </c>
      <c r="K7" s="37">
        <f t="shared" si="0"/>
        <v>3593.5</v>
      </c>
      <c r="L7" s="37">
        <f t="shared" si="1"/>
        <v>-4320.5800000000017</v>
      </c>
      <c r="M7" s="37">
        <f t="shared" si="2"/>
        <v>-10209.479999999996</v>
      </c>
      <c r="N7" s="37">
        <f t="shared" si="3"/>
        <v>-6525</v>
      </c>
      <c r="O7" s="36">
        <f t="shared" si="4"/>
        <v>1.0549244630058101</v>
      </c>
      <c r="P7" s="36">
        <f t="shared" si="5"/>
        <v>0</v>
      </c>
      <c r="Q7" s="36">
        <f t="shared" si="6"/>
        <v>0.94108859658332455</v>
      </c>
      <c r="R7" s="36">
        <f t="shared" si="7"/>
        <v>0.87113993325693062</v>
      </c>
      <c r="S7" s="3"/>
      <c r="T7" s="1"/>
      <c r="U7" s="1"/>
      <c r="V7" s="1"/>
      <c r="W7" s="1"/>
      <c r="X7" s="1"/>
      <c r="Y7" s="1"/>
    </row>
    <row r="8" ht="18" customHeight="1">
      <c r="A8" s="15"/>
      <c r="B8" s="16" t="s">
        <v>24</v>
      </c>
      <c r="C8" s="17" t="s">
        <v>30</v>
      </c>
      <c r="D8" s="32" t="s">
        <v>31</v>
      </c>
      <c r="E8" s="33">
        <f>997241.08/12*10</f>
        <v>831034.23333333328</v>
      </c>
      <c r="F8" s="34">
        <v>1075733.5</v>
      </c>
      <c r="G8" s="34">
        <v>1048640.8</v>
      </c>
      <c r="H8" s="35">
        <v>29734.200000000001</v>
      </c>
      <c r="I8" s="34">
        <v>1111385.9400000002</v>
      </c>
      <c r="J8" s="34">
        <v>3437.1199999999999</v>
      </c>
      <c r="K8" s="35">
        <f t="shared" si="0"/>
        <v>280351.7066666669</v>
      </c>
      <c r="L8" s="35">
        <f t="shared" si="1"/>
        <v>62745.14000000013</v>
      </c>
      <c r="M8" s="35">
        <f t="shared" si="2"/>
        <v>35652.440000000177</v>
      </c>
      <c r="N8" s="35">
        <f t="shared" si="3"/>
        <v>-26297.080000000002</v>
      </c>
      <c r="O8" s="36">
        <f t="shared" si="4"/>
        <v>1.3373527773244163</v>
      </c>
      <c r="P8" s="36">
        <f t="shared" si="5"/>
        <v>0.11559483692179376</v>
      </c>
      <c r="Q8" s="36">
        <f t="shared" si="6"/>
        <v>1.0598347308248928</v>
      </c>
      <c r="R8" s="36">
        <f t="shared" si="7"/>
        <v>1.0331424465260217</v>
      </c>
      <c r="S8" s="3"/>
      <c r="T8" s="1"/>
      <c r="U8" s="1"/>
      <c r="V8" s="1"/>
      <c r="W8" s="1"/>
      <c r="X8" s="1"/>
      <c r="Y8" s="1"/>
    </row>
    <row r="9" ht="18" customHeight="1">
      <c r="A9" s="15"/>
      <c r="B9" s="16" t="s">
        <v>24</v>
      </c>
      <c r="C9" s="17" t="s">
        <v>32</v>
      </c>
      <c r="D9" s="32" t="s">
        <v>33</v>
      </c>
      <c r="E9" s="33">
        <v>-1572.1199999999999</v>
      </c>
      <c r="F9" s="34"/>
      <c r="G9" s="34"/>
      <c r="H9" s="35"/>
      <c r="I9" s="34">
        <v>793.73000000000002</v>
      </c>
      <c r="J9" s="34">
        <v>4.7599999999999998</v>
      </c>
      <c r="K9" s="35">
        <f t="shared" si="0"/>
        <v>2365.8499999999999</v>
      </c>
      <c r="L9" s="35">
        <f t="shared" si="1"/>
        <v>793.73000000000002</v>
      </c>
      <c r="M9" s="35">
        <f t="shared" si="2"/>
        <v>793.73000000000002</v>
      </c>
      <c r="N9" s="35">
        <f t="shared" si="3"/>
        <v>4.7599999999999998</v>
      </c>
      <c r="O9" s="36">
        <f t="shared" si="4"/>
        <v>-0.5048787624354375</v>
      </c>
      <c r="P9" s="36" t="str">
        <f t="shared" si="5"/>
        <v/>
      </c>
      <c r="Q9" s="36" t="str">
        <f t="shared" si="6"/>
        <v/>
      </c>
      <c r="R9" s="36" t="str">
        <f t="shared" si="7"/>
        <v/>
      </c>
      <c r="S9" s="3"/>
      <c r="T9" s="1"/>
      <c r="U9" s="1"/>
      <c r="V9" s="1"/>
      <c r="W9" s="1"/>
      <c r="X9" s="1"/>
      <c r="Y9" s="1"/>
    </row>
    <row r="10" ht="18" customHeight="1">
      <c r="A10" s="15"/>
      <c r="B10" s="16" t="s">
        <v>24</v>
      </c>
      <c r="C10" s="17" t="s">
        <v>34</v>
      </c>
      <c r="D10" s="32" t="s">
        <v>35</v>
      </c>
      <c r="E10" s="33">
        <v>-1486.4400000000001</v>
      </c>
      <c r="F10" s="34">
        <v>792.29999999999995</v>
      </c>
      <c r="G10" s="34">
        <v>755</v>
      </c>
      <c r="H10" s="35">
        <v>20</v>
      </c>
      <c r="I10" s="34">
        <v>1366.99</v>
      </c>
      <c r="J10" s="34">
        <v>0</v>
      </c>
      <c r="K10" s="35">
        <f t="shared" si="0"/>
        <v>2853.4300000000003</v>
      </c>
      <c r="L10" s="35">
        <f t="shared" si="1"/>
        <v>611.99000000000001</v>
      </c>
      <c r="M10" s="35">
        <f t="shared" si="2"/>
        <v>574.69000000000005</v>
      </c>
      <c r="N10" s="35">
        <f t="shared" si="3"/>
        <v>-20</v>
      </c>
      <c r="O10" s="36">
        <f t="shared" si="4"/>
        <v>-0.9196402142030623</v>
      </c>
      <c r="P10" s="36">
        <f t="shared" si="5"/>
        <v>0</v>
      </c>
      <c r="Q10" s="36">
        <f t="shared" si="6"/>
        <v>1.8105827814569537</v>
      </c>
      <c r="R10" s="36">
        <f t="shared" si="7"/>
        <v>1.7253439353780136</v>
      </c>
      <c r="S10" s="3"/>
      <c r="T10" s="1"/>
      <c r="U10" s="1"/>
      <c r="V10" s="1"/>
      <c r="W10" s="1"/>
      <c r="X10" s="1"/>
      <c r="Y10" s="1"/>
    </row>
    <row r="11" ht="18" customHeight="1">
      <c r="A11" s="15"/>
      <c r="B11" s="16" t="s">
        <v>24</v>
      </c>
      <c r="C11" s="17" t="s">
        <v>36</v>
      </c>
      <c r="D11" s="32" t="s">
        <v>37</v>
      </c>
      <c r="E11" s="33">
        <v>138569.07999999999</v>
      </c>
      <c r="F11" s="34">
        <v>354934.40000000002</v>
      </c>
      <c r="G11" s="34">
        <v>353434.40000000002</v>
      </c>
      <c r="H11" s="35">
        <v>1500</v>
      </c>
      <c r="I11" s="34">
        <v>335505.58999999997</v>
      </c>
      <c r="J11" s="34">
        <v>2015.6600000000001</v>
      </c>
      <c r="K11" s="35">
        <f t="shared" si="0"/>
        <v>196936.50999999998</v>
      </c>
      <c r="L11" s="35">
        <f t="shared" si="1"/>
        <v>-17928.810000000056</v>
      </c>
      <c r="M11" s="35">
        <f t="shared" si="2"/>
        <v>-19428.810000000056</v>
      </c>
      <c r="N11" s="35">
        <f t="shared" si="3"/>
        <v>515.66000000000008</v>
      </c>
      <c r="O11" s="36">
        <f t="shared" si="4"/>
        <v>2.4212153966815686</v>
      </c>
      <c r="P11" s="36">
        <f t="shared" si="5"/>
        <v>1.3437733333333335</v>
      </c>
      <c r="Q11" s="36">
        <f t="shared" si="6"/>
        <v>0.9492725948577726</v>
      </c>
      <c r="R11" s="36">
        <f t="shared" si="7"/>
        <v>0.9452608425669643</v>
      </c>
      <c r="S11" s="3"/>
      <c r="T11" s="1"/>
      <c r="U11" s="1"/>
      <c r="V11" s="1"/>
      <c r="W11" s="1"/>
      <c r="X11" s="1"/>
      <c r="Y11" s="1"/>
    </row>
    <row r="12" ht="18" customHeight="1">
      <c r="A12" s="15"/>
      <c r="B12" s="16" t="s">
        <v>38</v>
      </c>
      <c r="C12" s="17" t="s">
        <v>39</v>
      </c>
      <c r="D12" s="32" t="s">
        <v>40</v>
      </c>
      <c r="E12" s="33">
        <v>472603.15999999997</v>
      </c>
      <c r="F12" s="34">
        <v>1250550.2</v>
      </c>
      <c r="G12" s="34">
        <v>979000</v>
      </c>
      <c r="H12" s="35">
        <v>480000</v>
      </c>
      <c r="I12" s="34">
        <v>512805.45999999996</v>
      </c>
      <c r="J12" s="34">
        <v>3385.7399999999998</v>
      </c>
      <c r="K12" s="35">
        <f t="shared" si="0"/>
        <v>40202.299999999988</v>
      </c>
      <c r="L12" s="35">
        <f t="shared" si="1"/>
        <v>-466194.54000000004</v>
      </c>
      <c r="M12" s="35">
        <f t="shared" si="2"/>
        <v>-737744.73999999999</v>
      </c>
      <c r="N12" s="35">
        <f t="shared" si="3"/>
        <v>-476614.26000000001</v>
      </c>
      <c r="O12" s="36">
        <f t="shared" si="4"/>
        <v>1.0850656605850879</v>
      </c>
      <c r="P12" s="36">
        <f t="shared" si="5"/>
        <v>0.0070536249999999991</v>
      </c>
      <c r="Q12" s="36">
        <f t="shared" si="6"/>
        <v>0.52380537282941775</v>
      </c>
      <c r="R12" s="36">
        <f t="shared" si="7"/>
        <v>0.41006387428509466</v>
      </c>
      <c r="S12" s="3"/>
      <c r="T12" s="1"/>
      <c r="U12" s="1"/>
      <c r="V12" s="1"/>
      <c r="W12" s="1"/>
      <c r="X12" s="1"/>
      <c r="Y12" s="1"/>
    </row>
    <row r="13" ht="18" customHeight="1">
      <c r="A13" s="15"/>
      <c r="B13" s="16" t="s">
        <v>38</v>
      </c>
      <c r="C13" s="17" t="s">
        <v>41</v>
      </c>
      <c r="D13" s="32" t="s">
        <v>42</v>
      </c>
      <c r="E13" s="33">
        <v>1855315.8799999999</v>
      </c>
      <c r="F13" s="34">
        <v>2382735.2999999998</v>
      </c>
      <c r="G13" s="34">
        <v>2321206</v>
      </c>
      <c r="H13" s="35">
        <v>187602</v>
      </c>
      <c r="I13" s="34">
        <v>2134310.98</v>
      </c>
      <c r="J13" s="34">
        <v>4646.8100000000004</v>
      </c>
      <c r="K13" s="35">
        <f t="shared" si="0"/>
        <v>278995.10000000009</v>
      </c>
      <c r="L13" s="35">
        <f t="shared" si="1"/>
        <v>-186895.02000000002</v>
      </c>
      <c r="M13" s="35">
        <f t="shared" si="2"/>
        <v>-248424.31999999983</v>
      </c>
      <c r="N13" s="35">
        <f t="shared" si="3"/>
        <v>-182955.19</v>
      </c>
      <c r="O13" s="36">
        <f t="shared" si="4"/>
        <v>1.150376064263515</v>
      </c>
      <c r="P13" s="36">
        <f t="shared" si="5"/>
        <v>0.02476951205211032</v>
      </c>
      <c r="Q13" s="36">
        <f t="shared" si="6"/>
        <v>0.9194836563407125</v>
      </c>
      <c r="R13" s="36">
        <f t="shared" si="7"/>
        <v>0.89573985830486502</v>
      </c>
      <c r="S13" s="3"/>
      <c r="T13" s="1"/>
      <c r="U13" s="1"/>
      <c r="V13" s="1"/>
      <c r="W13" s="1"/>
      <c r="X13" s="1"/>
      <c r="Y13" s="1"/>
    </row>
    <row r="14" ht="18" customHeight="1">
      <c r="A14" s="15"/>
      <c r="B14" s="16" t="s">
        <v>43</v>
      </c>
      <c r="C14" s="17" t="s">
        <v>44</v>
      </c>
      <c r="D14" s="32" t="s">
        <v>45</v>
      </c>
      <c r="E14" s="33">
        <v>169870.51999999999</v>
      </c>
      <c r="F14" s="34">
        <v>223881.60000000001</v>
      </c>
      <c r="G14" s="34">
        <v>201693.39999999999</v>
      </c>
      <c r="H14" s="35">
        <v>17989.599999999999</v>
      </c>
      <c r="I14" s="34">
        <v>260289.36000000002</v>
      </c>
      <c r="J14" s="34">
        <v>3862.04</v>
      </c>
      <c r="K14" s="35">
        <f t="shared" si="0"/>
        <v>90418.840000000026</v>
      </c>
      <c r="L14" s="35">
        <f>I14-G14</f>
        <v>58595.960000000021</v>
      </c>
      <c r="M14" s="35">
        <f t="shared" si="2"/>
        <v>36407.760000000009</v>
      </c>
      <c r="N14" s="35">
        <f t="shared" si="3"/>
        <v>-14127.559999999998</v>
      </c>
      <c r="O14" s="36">
        <f t="shared" si="4"/>
        <v>1.5322809396238972</v>
      </c>
      <c r="P14" s="36">
        <f t="shared" si="5"/>
        <v>0.21468181616044826</v>
      </c>
      <c r="Q14" s="36">
        <f t="shared" si="6"/>
        <v>1.2905199674357219</v>
      </c>
      <c r="R14" s="36">
        <f t="shared" si="7"/>
        <v>1.1626205994597145</v>
      </c>
      <c r="S14" s="3"/>
      <c r="T14" s="1"/>
      <c r="U14" s="1"/>
      <c r="V14" s="1"/>
      <c r="W14" s="1"/>
      <c r="X14" s="1"/>
      <c r="Y14" s="1"/>
    </row>
    <row r="15" ht="18" customHeight="1">
      <c r="A15" s="15"/>
      <c r="B15" s="16" t="s">
        <v>38</v>
      </c>
      <c r="C15" s="17" t="s">
        <v>46</v>
      </c>
      <c r="D15" s="32" t="s">
        <v>47</v>
      </c>
      <c r="E15" s="35">
        <v>-0.10000000000000001</v>
      </c>
      <c r="F15" s="35">
        <v>0</v>
      </c>
      <c r="G15" s="34"/>
      <c r="H15" s="35">
        <v>0</v>
      </c>
      <c r="I15" s="35">
        <v>-270.38999999999999</v>
      </c>
      <c r="J15" s="34">
        <v>0</v>
      </c>
      <c r="K15" s="35">
        <f t="shared" si="0"/>
        <v>-270.28999999999996</v>
      </c>
      <c r="L15" s="35">
        <f t="shared" si="1"/>
        <v>-270.38999999999999</v>
      </c>
      <c r="M15" s="35">
        <f t="shared" si="2"/>
        <v>-270.38999999999999</v>
      </c>
      <c r="N15" s="35">
        <f t="shared" si="3"/>
        <v>0</v>
      </c>
      <c r="O15" s="36">
        <f t="shared" si="4"/>
        <v>2703.8999999999996</v>
      </c>
      <c r="P15" s="36" t="str">
        <f t="shared" si="5"/>
        <v/>
      </c>
      <c r="Q15" s="36" t="str">
        <f t="shared" si="6"/>
        <v/>
      </c>
      <c r="R15" s="36" t="str">
        <f t="shared" si="7"/>
        <v/>
      </c>
      <c r="S15" s="3"/>
      <c r="T15" s="1"/>
      <c r="U15" s="1"/>
      <c r="V15" s="1"/>
      <c r="W15" s="1"/>
      <c r="X15" s="1"/>
      <c r="Y15" s="1"/>
    </row>
    <row r="16" s="1" customFormat="1" ht="18" customHeight="1">
      <c r="A16" s="15"/>
      <c r="B16" s="38"/>
      <c r="C16" s="39"/>
      <c r="D16" s="40" t="s">
        <v>48</v>
      </c>
      <c r="E16" s="41">
        <f>SUM(E6:E15)</f>
        <v>14659446.103333334</v>
      </c>
      <c r="F16" s="41">
        <f>SUM(F6:F15)</f>
        <v>24658967.899999999</v>
      </c>
      <c r="G16" s="41">
        <f>SUM(G6:G15)</f>
        <v>21235954.099999998</v>
      </c>
      <c r="H16" s="41">
        <f>SUM(H6:H15)</f>
        <v>2300625.1000000001</v>
      </c>
      <c r="I16" s="41">
        <f>SUM(I6:I15)</f>
        <v>19419014.870000001</v>
      </c>
      <c r="J16" s="41">
        <f>SUM(J6:J15)</f>
        <v>38827.869999999995</v>
      </c>
      <c r="K16" s="41">
        <f>SUM(K6:K15)</f>
        <v>4759568.7666666666</v>
      </c>
      <c r="L16" s="41">
        <f t="shared" si="1"/>
        <v>-1816939.2299999967</v>
      </c>
      <c r="M16" s="41">
        <f t="shared" si="2"/>
        <v>-5239953.0299999975</v>
      </c>
      <c r="N16" s="41">
        <f t="shared" si="3"/>
        <v>-2261797.23</v>
      </c>
      <c r="O16" s="42">
        <f t="shared" si="4"/>
        <v>1.3246758938309691</v>
      </c>
      <c r="P16" s="42">
        <f t="shared" si="5"/>
        <v>0.016877095707597031</v>
      </c>
      <c r="Q16" s="42">
        <f t="shared" si="6"/>
        <v>0.9144404239412065</v>
      </c>
      <c r="R16" s="42">
        <f t="shared" si="7"/>
        <v>0.78750314890510897</v>
      </c>
      <c r="S16" s="3"/>
      <c r="T16" s="1"/>
      <c r="U16" s="1"/>
      <c r="V16" s="1"/>
      <c r="W16" s="1"/>
      <c r="X16" s="1"/>
      <c r="Y16" s="1"/>
    </row>
    <row r="17" ht="18" customHeight="1">
      <c r="A17" s="15" t="s">
        <v>49</v>
      </c>
      <c r="B17" s="16" t="s">
        <v>50</v>
      </c>
      <c r="C17" s="17" t="s">
        <v>51</v>
      </c>
      <c r="D17" s="32" t="s">
        <v>52</v>
      </c>
      <c r="E17" s="33">
        <v>45.600000000000001</v>
      </c>
      <c r="F17" s="34">
        <v>88</v>
      </c>
      <c r="G17" s="34">
        <v>80.599999999999994</v>
      </c>
      <c r="H17" s="35">
        <v>7.2999999999999998</v>
      </c>
      <c r="I17" s="34">
        <v>25.600000000000001</v>
      </c>
      <c r="J17" s="34">
        <v>0</v>
      </c>
      <c r="K17" s="35">
        <f t="shared" si="0"/>
        <v>-20</v>
      </c>
      <c r="L17" s="35">
        <f t="shared" si="1"/>
        <v>-54.999999999999993</v>
      </c>
      <c r="M17" s="35">
        <f t="shared" si="2"/>
        <v>-62.399999999999999</v>
      </c>
      <c r="N17" s="35">
        <f t="shared" si="3"/>
        <v>-7.2999999999999998</v>
      </c>
      <c r="O17" s="36">
        <f t="shared" si="4"/>
        <v>0.56140350877192979</v>
      </c>
      <c r="P17" s="36">
        <f t="shared" si="5"/>
        <v>0</v>
      </c>
      <c r="Q17" s="36">
        <f t="shared" si="6"/>
        <v>0.31761786600496283</v>
      </c>
      <c r="R17" s="36">
        <f t="shared" si="7"/>
        <v>0.29090909090909095</v>
      </c>
      <c r="S17" s="3"/>
      <c r="T17" s="1"/>
      <c r="U17" s="1"/>
      <c r="V17" s="1"/>
      <c r="W17" s="1"/>
      <c r="X17" s="1"/>
      <c r="Y17" s="1"/>
    </row>
    <row r="18" s="1" customFormat="1" ht="15">
      <c r="A18" s="43" t="s">
        <v>53</v>
      </c>
      <c r="B18" s="44" t="s">
        <v>50</v>
      </c>
      <c r="C18" s="45" t="s">
        <v>54</v>
      </c>
      <c r="D18" s="46" t="s">
        <v>55</v>
      </c>
      <c r="E18" s="47">
        <v>124.59999999999999</v>
      </c>
      <c r="F18" s="48">
        <v>328.30000000000001</v>
      </c>
      <c r="G18" s="48">
        <v>300.89999999999998</v>
      </c>
      <c r="H18" s="49">
        <v>27.399999999999999</v>
      </c>
      <c r="I18" s="48">
        <v>72.900000000000006</v>
      </c>
      <c r="J18" s="48">
        <v>0</v>
      </c>
      <c r="K18" s="49">
        <f t="shared" si="0"/>
        <v>-51.699999999999989</v>
      </c>
      <c r="L18" s="49">
        <f t="shared" si="1"/>
        <v>-227.99999999999997</v>
      </c>
      <c r="M18" s="49">
        <f t="shared" si="2"/>
        <v>-255.40000000000001</v>
      </c>
      <c r="N18" s="49">
        <f t="shared" si="3"/>
        <v>-27.399999999999999</v>
      </c>
      <c r="O18" s="50">
        <f t="shared" si="4"/>
        <v>0.5850722311396469</v>
      </c>
      <c r="P18" s="50">
        <f t="shared" si="5"/>
        <v>0</v>
      </c>
      <c r="Q18" s="50">
        <f t="shared" si="6"/>
        <v>0.24227318045862417</v>
      </c>
      <c r="R18" s="50">
        <f t="shared" si="7"/>
        <v>0.22205300030459946</v>
      </c>
      <c r="S18" s="3"/>
      <c r="T18" s="1"/>
      <c r="U18" s="1"/>
      <c r="V18" s="1"/>
      <c r="W18" s="1"/>
      <c r="X18" s="1"/>
      <c r="Y18" s="1"/>
    </row>
    <row r="19" ht="35.25" customHeight="1">
      <c r="A19" s="15" t="s">
        <v>56</v>
      </c>
      <c r="B19" s="16" t="s">
        <v>27</v>
      </c>
      <c r="C19" s="17" t="s">
        <v>57</v>
      </c>
      <c r="D19" s="32" t="s">
        <v>58</v>
      </c>
      <c r="E19" s="33">
        <v>-2.48</v>
      </c>
      <c r="F19" s="34"/>
      <c r="G19" s="34"/>
      <c r="H19" s="35"/>
      <c r="I19" s="34">
        <v>0</v>
      </c>
      <c r="J19" s="34">
        <v>0</v>
      </c>
      <c r="K19" s="35">
        <f t="shared" ref="K19:K20" si="8">I19-E19</f>
        <v>2.48</v>
      </c>
      <c r="L19" s="35">
        <f t="shared" ref="L19:L20" si="9">I19-G19</f>
        <v>0</v>
      </c>
      <c r="M19" s="35">
        <f t="shared" ref="M19:M20" si="10">I19-F19</f>
        <v>0</v>
      </c>
      <c r="N19" s="35">
        <f t="shared" ref="N19:N20" si="11">J19-H19</f>
        <v>0</v>
      </c>
      <c r="O19" s="36">
        <f t="shared" ref="O19:O20" si="12">IFERROR(I19/E19,"")</f>
        <v>0</v>
      </c>
      <c r="P19" s="36" t="str">
        <f t="shared" ref="P19:P20" si="13">IFERROR(J19/H19,"")</f>
        <v/>
      </c>
      <c r="Q19" s="36" t="str">
        <f>IFERROR(I19/G19,"")</f>
        <v/>
      </c>
      <c r="R19" s="36" t="str">
        <f t="shared" ref="R19:R20" si="14">IFERROR(I19/F19,"")</f>
        <v/>
      </c>
      <c r="S19" s="3"/>
      <c r="T19" s="1"/>
      <c r="U19" s="1"/>
      <c r="V19" s="1"/>
      <c r="W19" s="1"/>
      <c r="X19" s="1"/>
      <c r="Y19" s="1"/>
    </row>
    <row r="20" s="1" customFormat="1" ht="15">
      <c r="A20" s="43" t="s">
        <v>59</v>
      </c>
      <c r="B20" s="44" t="s">
        <v>24</v>
      </c>
      <c r="C20" s="45" t="s">
        <v>60</v>
      </c>
      <c r="D20" s="46" t="s">
        <v>61</v>
      </c>
      <c r="E20" s="47">
        <v>135</v>
      </c>
      <c r="F20" s="48">
        <v>55</v>
      </c>
      <c r="G20" s="48">
        <v>45</v>
      </c>
      <c r="H20" s="49">
        <v>0</v>
      </c>
      <c r="I20" s="48">
        <v>2770</v>
      </c>
      <c r="J20" s="48">
        <v>0</v>
      </c>
      <c r="K20" s="49">
        <f t="shared" si="8"/>
        <v>2635</v>
      </c>
      <c r="L20" s="49">
        <f t="shared" si="9"/>
        <v>2725</v>
      </c>
      <c r="M20" s="49">
        <f t="shared" si="10"/>
        <v>2715</v>
      </c>
      <c r="N20" s="49">
        <f t="shared" si="11"/>
        <v>0</v>
      </c>
      <c r="O20" s="50">
        <f t="shared" si="12"/>
        <v>20.518518518518519</v>
      </c>
      <c r="P20" s="50" t="str">
        <f t="shared" si="13"/>
        <v/>
      </c>
      <c r="Q20" s="50">
        <v>14042.1</v>
      </c>
      <c r="R20" s="50">
        <f t="shared" si="14"/>
        <v>50.363636363636367</v>
      </c>
      <c r="S20" s="3"/>
      <c r="T20" s="1"/>
      <c r="U20" s="1"/>
      <c r="V20" s="1"/>
      <c r="W20" s="1"/>
      <c r="X20" s="1"/>
      <c r="Y20" s="1"/>
    </row>
    <row r="21" s="23" customFormat="1" ht="24.75" customHeight="1">
      <c r="A21" s="24"/>
      <c r="B21" s="24"/>
      <c r="C21" s="26"/>
      <c r="D21" s="51" t="s">
        <v>62</v>
      </c>
      <c r="E21" s="28">
        <f>E25+E28+E36+E48+E50+E55+E58+E61+E70</f>
        <v>5754257.0100000007</v>
      </c>
      <c r="F21" s="28">
        <f>F25+F28+F36+F48+F50+F55+F58+F61+F70</f>
        <v>7640235.8399999999</v>
      </c>
      <c r="G21" s="28">
        <f>G25+G28+G36+G48+G50+G55+G58+G61+G70</f>
        <v>6996257.1400000006</v>
      </c>
      <c r="H21" s="28">
        <f>H25+H28+H36+H48+H50+H55+H58+H61+H70</f>
        <v>647240.59999999998</v>
      </c>
      <c r="I21" s="28">
        <f>I25+I28+I36+I48+I50+I55+I58+I61+I70</f>
        <v>6658268.6100000013</v>
      </c>
      <c r="J21" s="28">
        <f>J25+J28+J36+J48+J50+J55+J58+J61+J70</f>
        <v>39819.829999999994</v>
      </c>
      <c r="K21" s="28">
        <f>K25+K28+K36+K48+K50+K55+K58+K61+K70</f>
        <v>904011.60000000033</v>
      </c>
      <c r="L21" s="28">
        <f t="shared" si="1"/>
        <v>-337988.52999999933</v>
      </c>
      <c r="M21" s="28">
        <f t="shared" si="2"/>
        <v>-981967.22999999858</v>
      </c>
      <c r="N21" s="28">
        <f t="shared" si="3"/>
        <v>-607420.77000000002</v>
      </c>
      <c r="O21" s="29">
        <f t="shared" si="4"/>
        <v>1.1571030974857344</v>
      </c>
      <c r="P21" s="29">
        <f t="shared" si="5"/>
        <v>0.061522453937531106</v>
      </c>
      <c r="Q21" s="29">
        <f t="shared" si="6"/>
        <v>0.95169009325463427</v>
      </c>
      <c r="R21" s="29">
        <f t="shared" si="7"/>
        <v>0.87147422532967278</v>
      </c>
      <c r="S21" s="31"/>
      <c r="T21" s="23"/>
      <c r="U21" s="23"/>
      <c r="V21" s="23"/>
      <c r="W21" s="23"/>
      <c r="X21" s="23"/>
      <c r="Y21" s="23"/>
    </row>
    <row r="22" ht="18" customHeight="1">
      <c r="A22" s="15" t="s">
        <v>56</v>
      </c>
      <c r="B22" s="16" t="s">
        <v>27</v>
      </c>
      <c r="C22" s="52" t="s">
        <v>63</v>
      </c>
      <c r="D22" s="53" t="s">
        <v>64</v>
      </c>
      <c r="E22" s="47">
        <v>140718.89000000001</v>
      </c>
      <c r="F22" s="48">
        <v>230652.39999999999</v>
      </c>
      <c r="G22" s="48">
        <v>210757.60000000001</v>
      </c>
      <c r="H22" s="49">
        <v>19537.700000000001</v>
      </c>
      <c r="I22" s="48">
        <v>197845.90000000002</v>
      </c>
      <c r="J22" s="48">
        <v>1940.1599999999999</v>
      </c>
      <c r="K22" s="49">
        <f t="shared" si="0"/>
        <v>57127.010000000009</v>
      </c>
      <c r="L22" s="49">
        <f t="shared" si="1"/>
        <v>-12911.699999999983</v>
      </c>
      <c r="M22" s="49">
        <f t="shared" si="2"/>
        <v>-32806.499999999971</v>
      </c>
      <c r="N22" s="49">
        <f t="shared" si="3"/>
        <v>-17597.540000000001</v>
      </c>
      <c r="O22" s="50">
        <f t="shared" si="4"/>
        <v>1.4059654677492126</v>
      </c>
      <c r="P22" s="50">
        <f t="shared" si="5"/>
        <v>0.099303398045829328</v>
      </c>
      <c r="Q22" s="50">
        <f t="shared" si="6"/>
        <v>0.93873672882970782</v>
      </c>
      <c r="R22" s="50">
        <f t="shared" si="7"/>
        <v>0.85776649191597409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65</v>
      </c>
      <c r="D23" s="53" t="s">
        <v>66</v>
      </c>
      <c r="E23" s="47">
        <v>50255.370000000003</v>
      </c>
      <c r="F23" s="48">
        <v>4501.5</v>
      </c>
      <c r="G23" s="48">
        <v>4501.5</v>
      </c>
      <c r="H23" s="49">
        <v>0</v>
      </c>
      <c r="I23" s="48">
        <v>4074.3499999999999</v>
      </c>
      <c r="J23" s="48">
        <v>0</v>
      </c>
      <c r="K23" s="49">
        <f t="shared" si="0"/>
        <v>-46181.020000000004</v>
      </c>
      <c r="L23" s="49">
        <f t="shared" si="1"/>
        <v>-427.15000000000009</v>
      </c>
      <c r="M23" s="49">
        <f t="shared" si="2"/>
        <v>-427.15000000000009</v>
      </c>
      <c r="N23" s="49">
        <f t="shared" si="3"/>
        <v>0</v>
      </c>
      <c r="O23" s="50">
        <f t="shared" si="4"/>
        <v>0.081072928126884741</v>
      </c>
      <c r="P23" s="50" t="str">
        <f t="shared" si="5"/>
        <v/>
      </c>
      <c r="Q23" s="50">
        <f t="shared" si="6"/>
        <v>0.90510940797511941</v>
      </c>
      <c r="R23" s="50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67</v>
      </c>
      <c r="D24" s="54" t="s">
        <v>68</v>
      </c>
      <c r="E24" s="47">
        <v>96905.940000000002</v>
      </c>
      <c r="F24" s="48">
        <v>130834.8</v>
      </c>
      <c r="G24" s="49">
        <v>119796.3</v>
      </c>
      <c r="H24" s="49">
        <v>10520</v>
      </c>
      <c r="I24" s="48">
        <v>129299.38</v>
      </c>
      <c r="J24" s="49">
        <v>1409.98</v>
      </c>
      <c r="K24" s="49">
        <f t="shared" si="0"/>
        <v>32393.440000000002</v>
      </c>
      <c r="L24" s="49">
        <f t="shared" si="1"/>
        <v>9503.0800000000017</v>
      </c>
      <c r="M24" s="49">
        <f t="shared" si="2"/>
        <v>-1535.4199999999983</v>
      </c>
      <c r="N24" s="49">
        <f t="shared" si="3"/>
        <v>-9110.0200000000004</v>
      </c>
      <c r="O24" s="50">
        <f t="shared" si="4"/>
        <v>1.3342771351271141</v>
      </c>
      <c r="P24" s="50">
        <f t="shared" si="5"/>
        <v>0.13402851711026617</v>
      </c>
      <c r="Q24" s="50">
        <f t="shared" si="6"/>
        <v>1.0793269909003869</v>
      </c>
      <c r="R24" s="50">
        <f t="shared" si="7"/>
        <v>0.98826443729038449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39"/>
      <c r="D25" s="40" t="s">
        <v>48</v>
      </c>
      <c r="E25" s="55">
        <f>SUM(E22:E24)</f>
        <v>287880.20000000001</v>
      </c>
      <c r="F25" s="55">
        <f>SUM(F22:F24)</f>
        <v>365988.70000000001</v>
      </c>
      <c r="G25" s="55">
        <f>SUM(G22:G24)</f>
        <v>335055.40000000002</v>
      </c>
      <c r="H25" s="55">
        <f>SUM(H22:H24)</f>
        <v>30057.700000000001</v>
      </c>
      <c r="I25" s="55">
        <f>SUM(I22:I24)</f>
        <v>331219.63</v>
      </c>
      <c r="J25" s="55">
        <f>SUM(J22:J24)</f>
        <v>3350.1399999999999</v>
      </c>
      <c r="K25" s="55">
        <f t="shared" si="0"/>
        <v>43339.429999999993</v>
      </c>
      <c r="L25" s="55">
        <f t="shared" si="1"/>
        <v>-3835.7700000000186</v>
      </c>
      <c r="M25" s="55">
        <f t="shared" si="2"/>
        <v>-34769.070000000007</v>
      </c>
      <c r="N25" s="55">
        <f t="shared" si="3"/>
        <v>-26707.560000000001</v>
      </c>
      <c r="O25" s="56">
        <f t="shared" si="4"/>
        <v>1.1505467552127586</v>
      </c>
      <c r="P25" s="56">
        <f t="shared" si="5"/>
        <v>0.11145696443839681</v>
      </c>
      <c r="Q25" s="56">
        <f t="shared" si="6"/>
        <v>0.98855183351768094</v>
      </c>
      <c r="R25" s="56">
        <f t="shared" si="7"/>
        <v>0.90499960791139178</v>
      </c>
      <c r="S25" s="1"/>
      <c r="T25" s="1"/>
      <c r="U25" s="1"/>
      <c r="V25" s="1"/>
      <c r="W25" s="1"/>
      <c r="X25" s="1"/>
      <c r="Y25" s="1"/>
    </row>
    <row r="26" ht="23.25" customHeight="1">
      <c r="A26" s="16">
        <v>951</v>
      </c>
      <c r="B26" s="16" t="s">
        <v>24</v>
      </c>
      <c r="C26" s="57" t="s">
        <v>69</v>
      </c>
      <c r="D26" s="58" t="s">
        <v>70</v>
      </c>
      <c r="E26" s="47">
        <v>88486.290000000008</v>
      </c>
      <c r="F26" s="48">
        <v>102367.89999999999</v>
      </c>
      <c r="G26" s="49">
        <v>91925.800000000003</v>
      </c>
      <c r="H26" s="49">
        <v>6278</v>
      </c>
      <c r="I26" s="48">
        <v>97452.779999999999</v>
      </c>
      <c r="J26" s="49">
        <v>2517.0300000000002</v>
      </c>
      <c r="K26" s="49">
        <f t="shared" si="0"/>
        <v>8966.4899999999907</v>
      </c>
      <c r="L26" s="49">
        <f t="shared" si="1"/>
        <v>5526.9799999999959</v>
      </c>
      <c r="M26" s="49">
        <f t="shared" si="2"/>
        <v>-4915.1199999999953</v>
      </c>
      <c r="N26" s="49">
        <f t="shared" si="3"/>
        <v>-3760.9699999999998</v>
      </c>
      <c r="O26" s="50">
        <f t="shared" si="4"/>
        <v>1.101331969054189</v>
      </c>
      <c r="P26" s="50">
        <f t="shared" si="5"/>
        <v>0.40092863969417014</v>
      </c>
      <c r="Q26" s="50">
        <f t="shared" si="6"/>
        <v>1.0601243611695519</v>
      </c>
      <c r="R26" s="50">
        <f t="shared" si="7"/>
        <v>0.95198572990165864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7" t="s">
        <v>71</v>
      </c>
      <c r="D27" s="59" t="s">
        <v>72</v>
      </c>
      <c r="E27" s="47">
        <v>11063.400000000001</v>
      </c>
      <c r="F27" s="48">
        <v>13384.799999999999</v>
      </c>
      <c r="G27" s="49">
        <v>12850.5</v>
      </c>
      <c r="H27" s="49">
        <v>1532.8</v>
      </c>
      <c r="I27" s="48">
        <v>14886.040000000001</v>
      </c>
      <c r="J27" s="49">
        <v>320.91000000000003</v>
      </c>
      <c r="K27" s="49">
        <f t="shared" si="0"/>
        <v>3822.6399999999994</v>
      </c>
      <c r="L27" s="49">
        <f t="shared" si="1"/>
        <v>2035.5400000000009</v>
      </c>
      <c r="M27" s="49">
        <f t="shared" si="2"/>
        <v>1501.2400000000016</v>
      </c>
      <c r="N27" s="49">
        <f t="shared" si="3"/>
        <v>-1211.8899999999999</v>
      </c>
      <c r="O27" s="50">
        <f t="shared" si="4"/>
        <v>1.3455212683261926</v>
      </c>
      <c r="P27" s="50">
        <f t="shared" si="5"/>
        <v>0.20936195198329857</v>
      </c>
      <c r="Q27" s="50">
        <f t="shared" si="6"/>
        <v>1.1584016186140618</v>
      </c>
      <c r="R27" s="50">
        <f t="shared" si="7"/>
        <v>1.1121600621600622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39"/>
      <c r="D28" s="60" t="s">
        <v>48</v>
      </c>
      <c r="E28" s="55">
        <f>E26+E27</f>
        <v>99549.690000000002</v>
      </c>
      <c r="F28" s="55">
        <f>F26+F27</f>
        <v>115752.7</v>
      </c>
      <c r="G28" s="55">
        <f>G26+G27</f>
        <v>104776.3</v>
      </c>
      <c r="H28" s="55">
        <f>H26+H27</f>
        <v>7810.8000000000002</v>
      </c>
      <c r="I28" s="55">
        <f>I26+I27</f>
        <v>112338.82000000001</v>
      </c>
      <c r="J28" s="55">
        <f>J26+J27</f>
        <v>2837.9400000000001</v>
      </c>
      <c r="K28" s="55">
        <f t="shared" si="0"/>
        <v>12789.130000000005</v>
      </c>
      <c r="L28" s="55">
        <f t="shared" si="1"/>
        <v>7562.5200000000041</v>
      </c>
      <c r="M28" s="55">
        <f t="shared" si="2"/>
        <v>-3413.8799999999901</v>
      </c>
      <c r="N28" s="55">
        <f t="shared" si="3"/>
        <v>-4972.8600000000006</v>
      </c>
      <c r="O28" s="56">
        <f t="shared" si="4"/>
        <v>1.1284698124122738</v>
      </c>
      <c r="P28" s="56">
        <f t="shared" si="5"/>
        <v>0.36333538177907515</v>
      </c>
      <c r="Q28" s="56">
        <f t="shared" si="6"/>
        <v>1.0721777730269155</v>
      </c>
      <c r="R28" s="56">
        <f t="shared" si="7"/>
        <v>0.97050712423986663</v>
      </c>
      <c r="S28" s="1"/>
      <c r="T28" s="1"/>
      <c r="U28" s="1"/>
      <c r="V28" s="1"/>
      <c r="W28" s="1"/>
      <c r="X28" s="1"/>
      <c r="Y28" s="1"/>
    </row>
    <row r="29" ht="18.75" customHeight="1">
      <c r="A29" s="15" t="s">
        <v>73</v>
      </c>
      <c r="B29" s="16" t="s">
        <v>74</v>
      </c>
      <c r="C29" s="17" t="s">
        <v>75</v>
      </c>
      <c r="D29" s="53" t="s">
        <v>76</v>
      </c>
      <c r="E29" s="47">
        <v>3566.5100000000002</v>
      </c>
      <c r="F29" s="48">
        <v>2640</v>
      </c>
      <c r="G29" s="48">
        <v>2640</v>
      </c>
      <c r="H29" s="49">
        <v>0</v>
      </c>
      <c r="I29" s="48">
        <v>7403.8299999999999</v>
      </c>
      <c r="J29" s="48">
        <v>0</v>
      </c>
      <c r="K29" s="49">
        <f t="shared" si="0"/>
        <v>3837.3199999999997</v>
      </c>
      <c r="L29" s="49">
        <f t="shared" si="1"/>
        <v>4763.8299999999999</v>
      </c>
      <c r="M29" s="49">
        <f t="shared" si="2"/>
        <v>4763.8299999999999</v>
      </c>
      <c r="N29" s="49">
        <f t="shared" si="3"/>
        <v>0</v>
      </c>
      <c r="O29" s="50">
        <f t="shared" si="4"/>
        <v>2.0759313726864637</v>
      </c>
      <c r="P29" s="50" t="str">
        <f t="shared" si="5"/>
        <v/>
      </c>
      <c r="Q29" s="50">
        <f t="shared" si="6"/>
        <v>2.8044810606060606</v>
      </c>
      <c r="R29" s="50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77</v>
      </c>
      <c r="D30" s="61" t="s">
        <v>78</v>
      </c>
      <c r="E30" s="47">
        <v>68574.660000000003</v>
      </c>
      <c r="F30" s="48">
        <v>95135.199999999997</v>
      </c>
      <c r="G30" s="49">
        <v>85500</v>
      </c>
      <c r="H30" s="49">
        <v>8000</v>
      </c>
      <c r="I30" s="48">
        <v>67166.709999999992</v>
      </c>
      <c r="J30" s="49">
        <v>199.82999999999998</v>
      </c>
      <c r="K30" s="49">
        <f t="shared" si="0"/>
        <v>-1407.9500000000116</v>
      </c>
      <c r="L30" s="49">
        <f t="shared" si="1"/>
        <v>-18333.290000000008</v>
      </c>
      <c r="M30" s="49">
        <f t="shared" si="2"/>
        <v>-27968.490000000005</v>
      </c>
      <c r="N30" s="49">
        <f t="shared" si="3"/>
        <v>-7800.1700000000001</v>
      </c>
      <c r="O30" s="50">
        <f t="shared" si="4"/>
        <v>0.97946836338670862</v>
      </c>
      <c r="P30" s="50">
        <f t="shared" si="5"/>
        <v>0.024978749999999997</v>
      </c>
      <c r="Q30" s="50">
        <f t="shared" si="6"/>
        <v>0.78557555555555547</v>
      </c>
      <c r="R30" s="50">
        <f t="shared" si="7"/>
        <v>0.70601323169552377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52" t="s">
        <v>79</v>
      </c>
      <c r="D31" s="62" t="s">
        <v>80</v>
      </c>
      <c r="E31" s="47">
        <v>7865.1099999999997</v>
      </c>
      <c r="F31" s="48">
        <v>557</v>
      </c>
      <c r="G31" s="49">
        <v>510.5</v>
      </c>
      <c r="H31" s="49">
        <v>46.399999999999999</v>
      </c>
      <c r="I31" s="48">
        <v>1164.26</v>
      </c>
      <c r="J31" s="49">
        <v>0</v>
      </c>
      <c r="K31" s="49">
        <f t="shared" si="0"/>
        <v>-6700.8499999999995</v>
      </c>
      <c r="L31" s="49">
        <f t="shared" si="1"/>
        <v>653.75999999999999</v>
      </c>
      <c r="M31" s="49">
        <f t="shared" si="2"/>
        <v>607.25999999999999</v>
      </c>
      <c r="N31" s="49">
        <f t="shared" si="3"/>
        <v>-46.399999999999999</v>
      </c>
      <c r="O31" s="50">
        <f t="shared" si="4"/>
        <v>0.14802844461170919</v>
      </c>
      <c r="P31" s="50">
        <f t="shared" si="5"/>
        <v>0</v>
      </c>
      <c r="Q31" s="50">
        <f t="shared" si="6"/>
        <v>2.2806268364348679</v>
      </c>
      <c r="R31" s="50">
        <f t="shared" si="7"/>
        <v>2.0902333931777379</v>
      </c>
      <c r="S31" s="1"/>
      <c r="T31" s="1"/>
      <c r="U31" s="1"/>
      <c r="V31" s="1"/>
      <c r="W31" s="1"/>
      <c r="X31" s="1"/>
      <c r="Y31" s="1"/>
    </row>
    <row r="32" s="1" customFormat="1" ht="27" customHeight="1">
      <c r="A32" s="15"/>
      <c r="B32" s="16"/>
      <c r="C32" s="57" t="s">
        <v>81</v>
      </c>
      <c r="D32" s="58" t="s">
        <v>82</v>
      </c>
      <c r="E32" s="49">
        <f>E33+E35+E34</f>
        <v>218466.79000000001</v>
      </c>
      <c r="F32" s="49">
        <f>F33+F35+F34</f>
        <v>314008</v>
      </c>
      <c r="G32" s="49">
        <f>G33+G35+G34</f>
        <v>303519.60000000003</v>
      </c>
      <c r="H32" s="49">
        <f>H33+H35+H34</f>
        <v>20185.799999999999</v>
      </c>
      <c r="I32" s="49">
        <f>I33+I35+I34</f>
        <v>314042.26999999996</v>
      </c>
      <c r="J32" s="49">
        <f>J33+J35+J34</f>
        <v>131.34</v>
      </c>
      <c r="K32" s="49">
        <f t="shared" si="0"/>
        <v>95575.479999999952</v>
      </c>
      <c r="L32" s="49">
        <f t="shared" si="1"/>
        <v>10522.669999999925</v>
      </c>
      <c r="M32" s="49">
        <f t="shared" si="2"/>
        <v>34.269999999960419</v>
      </c>
      <c r="N32" s="49">
        <f t="shared" si="3"/>
        <v>-20054.459999999999</v>
      </c>
      <c r="O32" s="50">
        <f t="shared" si="4"/>
        <v>1.4374828778323696</v>
      </c>
      <c r="P32" s="50">
        <f t="shared" si="5"/>
        <v>0.0065065541122967634</v>
      </c>
      <c r="Q32" s="50">
        <f t="shared" si="6"/>
        <v>1.0346688319304582</v>
      </c>
      <c r="R32" s="50">
        <f t="shared" si="7"/>
        <v>1.0001091373468192</v>
      </c>
      <c r="S32" s="1"/>
      <c r="T32" s="1"/>
      <c r="U32" s="1"/>
      <c r="V32" s="1"/>
      <c r="W32" s="1"/>
      <c r="X32" s="1"/>
      <c r="Y32" s="1"/>
    </row>
    <row r="33" ht="23.25" customHeight="1">
      <c r="A33" s="15"/>
      <c r="B33" s="16"/>
      <c r="C33" s="57" t="s">
        <v>83</v>
      </c>
      <c r="D33" s="63" t="s">
        <v>84</v>
      </c>
      <c r="E33" s="47">
        <v>185112.94</v>
      </c>
      <c r="F33" s="48">
        <v>276773.29999999999</v>
      </c>
      <c r="G33" s="48">
        <v>270591.90000000002</v>
      </c>
      <c r="H33" s="55">
        <v>17597.200000000001</v>
      </c>
      <c r="I33" s="48">
        <v>287116.22999999998</v>
      </c>
      <c r="J33" s="48">
        <v>0</v>
      </c>
      <c r="K33" s="55">
        <f t="shared" si="0"/>
        <v>102003.28999999998</v>
      </c>
      <c r="L33" s="55">
        <f t="shared" si="1"/>
        <v>16524.329999999958</v>
      </c>
      <c r="M33" s="55">
        <f t="shared" si="2"/>
        <v>10342.929999999993</v>
      </c>
      <c r="N33" s="55">
        <f t="shared" si="3"/>
        <v>-17597.200000000001</v>
      </c>
      <c r="O33" s="50">
        <f t="shared" si="4"/>
        <v>1.5510327370955266</v>
      </c>
      <c r="P33" s="50">
        <f t="shared" si="5"/>
        <v>0</v>
      </c>
      <c r="Q33" s="50">
        <f t="shared" si="6"/>
        <v>1.0610673490226423</v>
      </c>
      <c r="R33" s="50">
        <f t="shared" si="7"/>
        <v>1.0373696812517681</v>
      </c>
      <c r="S33" s="1"/>
      <c r="T33" s="1"/>
      <c r="U33" s="1"/>
      <c r="V33" s="1"/>
      <c r="W33" s="1"/>
      <c r="X33" s="1"/>
      <c r="Y33" s="1"/>
    </row>
    <row r="34" ht="21" customHeight="1">
      <c r="A34" s="15"/>
      <c r="B34" s="16"/>
      <c r="C34" s="57" t="s">
        <v>85</v>
      </c>
      <c r="D34" s="63" t="s">
        <v>86</v>
      </c>
      <c r="E34" s="47">
        <v>1024.1700000000001</v>
      </c>
      <c r="F34" s="48">
        <v>1403.8</v>
      </c>
      <c r="G34" s="48">
        <v>1150.2</v>
      </c>
      <c r="H34" s="55">
        <v>0</v>
      </c>
      <c r="I34" s="48">
        <v>0</v>
      </c>
      <c r="J34" s="48">
        <v>0</v>
      </c>
      <c r="K34" s="55">
        <f t="shared" si="0"/>
        <v>-1024.1700000000001</v>
      </c>
      <c r="L34" s="55">
        <f t="shared" si="1"/>
        <v>-1150.2</v>
      </c>
      <c r="M34" s="55">
        <f t="shared" si="2"/>
        <v>-1403.8</v>
      </c>
      <c r="N34" s="55">
        <f t="shared" si="3"/>
        <v>0</v>
      </c>
      <c r="O34" s="50">
        <f t="shared" si="4"/>
        <v>0</v>
      </c>
      <c r="P34" s="50" t="str">
        <f t="shared" si="5"/>
        <v/>
      </c>
      <c r="Q34" s="50">
        <f t="shared" si="6"/>
        <v>0</v>
      </c>
      <c r="R34" s="50">
        <f t="shared" si="7"/>
        <v>0</v>
      </c>
      <c r="S34" s="1"/>
      <c r="T34" s="1"/>
      <c r="U34" s="1"/>
      <c r="V34" s="1"/>
      <c r="W34" s="1"/>
      <c r="X34" s="1"/>
      <c r="Y34" s="1"/>
    </row>
    <row r="35" ht="25.5" customHeight="1">
      <c r="A35" s="15"/>
      <c r="B35" s="16"/>
      <c r="C35" s="57" t="s">
        <v>87</v>
      </c>
      <c r="D35" s="63" t="s">
        <v>88</v>
      </c>
      <c r="E35" s="47">
        <v>32329.68</v>
      </c>
      <c r="F35" s="48">
        <v>35830.900000000001</v>
      </c>
      <c r="G35" s="48">
        <v>31777.5</v>
      </c>
      <c r="H35" s="55">
        <v>2588.5999999999999</v>
      </c>
      <c r="I35" s="48">
        <v>26926.040000000001</v>
      </c>
      <c r="J35" s="48">
        <v>131.34</v>
      </c>
      <c r="K35" s="55">
        <f t="shared" si="0"/>
        <v>-5403.6399999999994</v>
      </c>
      <c r="L35" s="55">
        <f t="shared" si="1"/>
        <v>-4851.4599999999991</v>
      </c>
      <c r="M35" s="55">
        <f t="shared" si="2"/>
        <v>-8904.8600000000006</v>
      </c>
      <c r="N35" s="55">
        <f t="shared" si="3"/>
        <v>-2457.2599999999998</v>
      </c>
      <c r="O35" s="50">
        <f t="shared" si="4"/>
        <v>0.83285822810494881</v>
      </c>
      <c r="P35" s="50">
        <f t="shared" si="5"/>
        <v>0.050737850575600714</v>
      </c>
      <c r="Q35" s="50">
        <f t="shared" si="6"/>
        <v>0.84733034379671157</v>
      </c>
      <c r="R35" s="50">
        <f t="shared" si="7"/>
        <v>0.75147540251570566</v>
      </c>
      <c r="S35" s="1"/>
      <c r="T35" s="1"/>
      <c r="U35" s="1"/>
      <c r="V35" s="1"/>
      <c r="W35" s="1"/>
      <c r="X35" s="1"/>
      <c r="Y35" s="1"/>
    </row>
    <row r="36" s="1" customFormat="1" ht="15">
      <c r="A36" s="15"/>
      <c r="B36" s="15"/>
      <c r="C36" s="39"/>
      <c r="D36" s="60" t="s">
        <v>48</v>
      </c>
      <c r="E36" s="55">
        <f>SUM(E29:E32)</f>
        <v>298473.07000000001</v>
      </c>
      <c r="F36" s="55">
        <f>SUM(F29:F32)</f>
        <v>412340.20000000001</v>
      </c>
      <c r="G36" s="55">
        <f>SUM(G29:G32)</f>
        <v>392170.10000000003</v>
      </c>
      <c r="H36" s="55">
        <f>SUM(H29:H32)</f>
        <v>28232.199999999997</v>
      </c>
      <c r="I36" s="55">
        <f>SUM(I29:I32)</f>
        <v>389777.06999999995</v>
      </c>
      <c r="J36" s="55">
        <f>SUM(J29:J32)</f>
        <v>331.16999999999996</v>
      </c>
      <c r="K36" s="55">
        <f t="shared" si="0"/>
        <v>91303.999999999942</v>
      </c>
      <c r="L36" s="55">
        <f t="shared" si="1"/>
        <v>-2393.0300000000861</v>
      </c>
      <c r="M36" s="55">
        <f t="shared" si="2"/>
        <v>-22563.130000000063</v>
      </c>
      <c r="N36" s="55">
        <f t="shared" si="3"/>
        <v>-27901.029999999999</v>
      </c>
      <c r="O36" s="56">
        <f t="shared" si="4"/>
        <v>1.3059036448413921</v>
      </c>
      <c r="P36" s="56">
        <f t="shared" si="5"/>
        <v>0.011730222936930173</v>
      </c>
      <c r="Q36" s="56">
        <f t="shared" si="6"/>
        <v>0.99389797947370262</v>
      </c>
      <c r="R36" s="56">
        <f t="shared" si="7"/>
        <v>0.94528030495207582</v>
      </c>
      <c r="S36" s="1"/>
      <c r="T36" s="1"/>
      <c r="U36" s="1"/>
      <c r="V36" s="1"/>
      <c r="W36" s="1"/>
      <c r="X36" s="1"/>
      <c r="Y36" s="1"/>
    </row>
    <row r="37" ht="30">
      <c r="A37" s="15" t="s">
        <v>89</v>
      </c>
      <c r="B37" s="16" t="s">
        <v>38</v>
      </c>
      <c r="C37" s="52" t="s">
        <v>90</v>
      </c>
      <c r="D37" s="62" t="s">
        <v>91</v>
      </c>
      <c r="E37" s="49">
        <v>257351.42999999999</v>
      </c>
      <c r="F37" s="49">
        <v>280952</v>
      </c>
      <c r="G37" s="49">
        <v>270450</v>
      </c>
      <c r="H37" s="49">
        <v>17800</v>
      </c>
      <c r="I37" s="49">
        <v>257606.72</v>
      </c>
      <c r="J37" s="49">
        <v>-2392.9100000000003</v>
      </c>
      <c r="K37" s="49">
        <f t="shared" ref="K37:K82" si="15">I37-E37</f>
        <v>255.29000000000815</v>
      </c>
      <c r="L37" s="49">
        <f t="shared" si="1"/>
        <v>-12843.279999999999</v>
      </c>
      <c r="M37" s="49">
        <f t="shared" ref="M37:M82" si="16">I37-F37</f>
        <v>-23345.279999999999</v>
      </c>
      <c r="N37" s="49">
        <f t="shared" ref="N37:N82" si="17">J37-H37</f>
        <v>-20192.91</v>
      </c>
      <c r="O37" s="50">
        <f t="shared" ref="O37:O82" si="18">IFERROR(I37/E37,"")</f>
        <v>1.0009919898249642</v>
      </c>
      <c r="P37" s="50">
        <f t="shared" ref="P37:P82" si="19">IFERROR(J37/H37,"")</f>
        <v>-0.13443314606741574</v>
      </c>
      <c r="Q37" s="50">
        <f t="shared" si="6"/>
        <v>0.95251144388981324</v>
      </c>
      <c r="R37" s="50">
        <f t="shared" si="7"/>
        <v>0.91690651783934618</v>
      </c>
      <c r="S37" s="1"/>
      <c r="T37" s="1"/>
      <c r="U37" s="1"/>
      <c r="V37" s="1"/>
      <c r="W37" s="1"/>
      <c r="X37" s="1"/>
      <c r="Y37" s="1"/>
    </row>
    <row r="38" s="1" customFormat="1" ht="30">
      <c r="A38" s="15"/>
      <c r="B38" s="16"/>
      <c r="C38" s="64" t="s">
        <v>92</v>
      </c>
      <c r="D38" s="65" t="s">
        <v>93</v>
      </c>
      <c r="E38" s="49">
        <v>205468.54999999999</v>
      </c>
      <c r="F38" s="49">
        <v>439581.60000000003</v>
      </c>
      <c r="G38" s="49">
        <v>437557.70000000001</v>
      </c>
      <c r="H38" s="49">
        <v>4670</v>
      </c>
      <c r="I38" s="49">
        <v>480583.60999999999</v>
      </c>
      <c r="J38" s="49">
        <v>541.5</v>
      </c>
      <c r="K38" s="49">
        <f t="shared" si="15"/>
        <v>275115.06</v>
      </c>
      <c r="L38" s="49">
        <f t="shared" si="1"/>
        <v>43025.909999999974</v>
      </c>
      <c r="M38" s="49">
        <f t="shared" si="16"/>
        <v>41002.009999999951</v>
      </c>
      <c r="N38" s="49">
        <f t="shared" si="17"/>
        <v>-4128.5</v>
      </c>
      <c r="O38" s="50">
        <f t="shared" si="18"/>
        <v>2.3389643329842937</v>
      </c>
      <c r="P38" s="50">
        <f t="shared" si="19"/>
        <v>0.11595289079229122</v>
      </c>
      <c r="Q38" s="50">
        <f t="shared" si="6"/>
        <v>1.0983319685609463</v>
      </c>
      <c r="R38" s="50">
        <f t="shared" si="7"/>
        <v>1.093275082487529</v>
      </c>
      <c r="S38" s="1"/>
      <c r="T38" s="1"/>
      <c r="U38" s="1"/>
      <c r="V38" s="1"/>
      <c r="W38" s="1"/>
      <c r="X38" s="1"/>
      <c r="Y38" s="1"/>
    </row>
    <row r="39" ht="30">
      <c r="A39" s="15"/>
      <c r="B39" s="16"/>
      <c r="C39" s="17" t="s">
        <v>94</v>
      </c>
      <c r="D39" s="54" t="s">
        <v>95</v>
      </c>
      <c r="E39" s="49">
        <v>35915.169999999998</v>
      </c>
      <c r="F39" s="49">
        <v>42797.900000000001</v>
      </c>
      <c r="G39" s="49">
        <v>40630</v>
      </c>
      <c r="H39" s="49">
        <v>4700</v>
      </c>
      <c r="I39" s="49">
        <v>38051.5</v>
      </c>
      <c r="J39" s="49">
        <v>0</v>
      </c>
      <c r="K39" s="49">
        <f t="shared" si="15"/>
        <v>2136.3300000000017</v>
      </c>
      <c r="L39" s="49">
        <f t="shared" si="1"/>
        <v>-2578.5</v>
      </c>
      <c r="M39" s="49">
        <f t="shared" si="16"/>
        <v>-4746.4000000000015</v>
      </c>
      <c r="N39" s="49">
        <f t="shared" si="17"/>
        <v>-4700</v>
      </c>
      <c r="O39" s="50">
        <f t="shared" si="18"/>
        <v>1.0594826642892126</v>
      </c>
      <c r="P39" s="50">
        <f t="shared" si="19"/>
        <v>0</v>
      </c>
      <c r="Q39" s="50">
        <f t="shared" si="6"/>
        <v>0.9365370415948806</v>
      </c>
      <c r="R39" s="50">
        <f t="shared" si="7"/>
        <v>0.88909736225375546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96</v>
      </c>
      <c r="D40" s="54" t="s">
        <v>97</v>
      </c>
      <c r="E40" s="49">
        <v>2838.96</v>
      </c>
      <c r="F40" s="49">
        <v>3022.8000000000002</v>
      </c>
      <c r="G40" s="49">
        <v>2162.3000000000002</v>
      </c>
      <c r="H40" s="49">
        <v>0</v>
      </c>
      <c r="I40" s="49">
        <v>3916.7599999999998</v>
      </c>
      <c r="J40" s="49">
        <v>20.489999999999998</v>
      </c>
      <c r="K40" s="49">
        <f t="shared" si="15"/>
        <v>1077.7999999999997</v>
      </c>
      <c r="L40" s="49">
        <f t="shared" si="1"/>
        <v>1754.4599999999996</v>
      </c>
      <c r="M40" s="49">
        <f t="shared" si="16"/>
        <v>893.95999999999958</v>
      </c>
      <c r="N40" s="49">
        <f t="shared" si="17"/>
        <v>20.489999999999998</v>
      </c>
      <c r="O40" s="50">
        <f t="shared" si="18"/>
        <v>1.3796460675740412</v>
      </c>
      <c r="P40" s="50" t="str">
        <f t="shared" si="19"/>
        <v/>
      </c>
      <c r="Q40" s="50">
        <f t="shared" si="6"/>
        <v>1.8113860241409607</v>
      </c>
      <c r="R40" s="50">
        <f t="shared" si="7"/>
        <v>1.2957390498875214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98</v>
      </c>
      <c r="D41" s="54" t="s">
        <v>99</v>
      </c>
      <c r="E41" s="49">
        <v>251.51000000000002</v>
      </c>
      <c r="F41" s="49">
        <v>0</v>
      </c>
      <c r="G41" s="49">
        <v>0</v>
      </c>
      <c r="H41" s="49">
        <v>0</v>
      </c>
      <c r="I41" s="49">
        <v>1372.1900000000001</v>
      </c>
      <c r="J41" s="49">
        <v>0</v>
      </c>
      <c r="K41" s="49">
        <f t="shared" si="15"/>
        <v>1120.6800000000001</v>
      </c>
      <c r="L41" s="49">
        <f t="shared" si="1"/>
        <v>1372.1900000000001</v>
      </c>
      <c r="M41" s="49">
        <f t="shared" si="16"/>
        <v>1372.1900000000001</v>
      </c>
      <c r="N41" s="49">
        <f t="shared" si="17"/>
        <v>0</v>
      </c>
      <c r="O41" s="50">
        <f t="shared" si="18"/>
        <v>5.4558069261659572</v>
      </c>
      <c r="P41" s="50" t="str">
        <f t="shared" si="19"/>
        <v/>
      </c>
      <c r="Q41" s="50" t="str">
        <f t="shared" si="6"/>
        <v/>
      </c>
      <c r="R41" s="50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52" t="s">
        <v>100</v>
      </c>
      <c r="D42" s="66" t="s">
        <v>101</v>
      </c>
      <c r="E42" s="47">
        <v>173776.60999999999</v>
      </c>
      <c r="F42" s="48">
        <v>189360.79999999999</v>
      </c>
      <c r="G42" s="48">
        <v>166380</v>
      </c>
      <c r="H42" s="49">
        <v>23300</v>
      </c>
      <c r="I42" s="48">
        <v>189151.5</v>
      </c>
      <c r="J42" s="48">
        <v>114.89</v>
      </c>
      <c r="K42" s="49">
        <f t="shared" si="15"/>
        <v>15374.890000000014</v>
      </c>
      <c r="L42" s="49">
        <f t="shared" si="1"/>
        <v>22771.5</v>
      </c>
      <c r="M42" s="49">
        <f t="shared" si="16"/>
        <v>-209.29999999998836</v>
      </c>
      <c r="N42" s="49">
        <f t="shared" si="17"/>
        <v>-23185.110000000001</v>
      </c>
      <c r="O42" s="50">
        <f t="shared" si="18"/>
        <v>1.0884750254939375</v>
      </c>
      <c r="P42" s="50">
        <f t="shared" si="19"/>
        <v>0.0049309012875536481</v>
      </c>
      <c r="Q42" s="50">
        <f t="shared" si="6"/>
        <v>1.1368644067796609</v>
      </c>
      <c r="R42" s="50">
        <f t="shared" si="7"/>
        <v>0.9988947025994821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52" t="s">
        <v>102</v>
      </c>
      <c r="D43" s="66" t="s">
        <v>103</v>
      </c>
      <c r="E43" s="49">
        <v>11940</v>
      </c>
      <c r="F43" s="49"/>
      <c r="G43" s="48"/>
      <c r="H43" s="49"/>
      <c r="I43" s="49">
        <v>5017.3199999999997</v>
      </c>
      <c r="J43" s="48">
        <v>0</v>
      </c>
      <c r="K43" s="49">
        <f t="shared" si="15"/>
        <v>-6922.6800000000003</v>
      </c>
      <c r="L43" s="49">
        <f t="shared" si="1"/>
        <v>5017.3199999999997</v>
      </c>
      <c r="M43" s="49">
        <f t="shared" si="16"/>
        <v>5017.3199999999997</v>
      </c>
      <c r="N43" s="49">
        <f t="shared" si="17"/>
        <v>0</v>
      </c>
      <c r="O43" s="50">
        <f t="shared" si="18"/>
        <v>0.42021105527638186</v>
      </c>
      <c r="P43" s="50" t="str">
        <f t="shared" si="19"/>
        <v/>
      </c>
      <c r="Q43" s="50" t="str">
        <f t="shared" si="6"/>
        <v/>
      </c>
      <c r="R43" s="50" t="str">
        <f t="shared" si="7"/>
        <v/>
      </c>
      <c r="S43" s="1"/>
      <c r="T43" s="1"/>
      <c r="U43" s="1"/>
      <c r="V43" s="1"/>
      <c r="W43" s="1"/>
      <c r="X43" s="1"/>
      <c r="Y43" s="1"/>
    </row>
    <row r="44" ht="34.5" customHeight="1">
      <c r="A44" s="15"/>
      <c r="B44" s="16"/>
      <c r="C44" s="52" t="s">
        <v>104</v>
      </c>
      <c r="D44" s="66" t="s">
        <v>105</v>
      </c>
      <c r="E44" s="49">
        <v>64892.129999999997</v>
      </c>
      <c r="F44" s="48">
        <v>82177</v>
      </c>
      <c r="G44" s="48">
        <v>72877</v>
      </c>
      <c r="H44" s="49">
        <v>9400</v>
      </c>
      <c r="I44" s="48">
        <v>121147.05</v>
      </c>
      <c r="J44" s="48">
        <v>96.280000000000001</v>
      </c>
      <c r="K44" s="49">
        <f t="shared" si="15"/>
        <v>56254.920000000006</v>
      </c>
      <c r="L44" s="49">
        <f t="shared" si="1"/>
        <v>48270.050000000003</v>
      </c>
      <c r="M44" s="49">
        <f t="shared" si="16"/>
        <v>38970.050000000003</v>
      </c>
      <c r="N44" s="49">
        <f t="shared" si="17"/>
        <v>-9303.7199999999993</v>
      </c>
      <c r="O44" s="50">
        <f t="shared" si="18"/>
        <v>1.8668989598584607</v>
      </c>
      <c r="P44" s="50">
        <f t="shared" si="19"/>
        <v>0.010242553191489362</v>
      </c>
      <c r="Q44" s="50">
        <f t="shared" si="6"/>
        <v>1.6623495753118269</v>
      </c>
      <c r="R44" s="50">
        <f t="shared" si="7"/>
        <v>1.4742208890565487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52" t="s">
        <v>106</v>
      </c>
      <c r="D45" s="66" t="s">
        <v>107</v>
      </c>
      <c r="E45" s="47">
        <v>4046.1100000000001</v>
      </c>
      <c r="F45" s="48"/>
      <c r="G45" s="48"/>
      <c r="H45" s="49"/>
      <c r="I45" s="48">
        <v>9009.7999999999993</v>
      </c>
      <c r="J45" s="48">
        <v>0</v>
      </c>
      <c r="K45" s="49">
        <f t="shared" si="15"/>
        <v>4963.6899999999987</v>
      </c>
      <c r="L45" s="49">
        <f t="shared" si="1"/>
        <v>9009.7999999999993</v>
      </c>
      <c r="M45" s="49">
        <f t="shared" si="16"/>
        <v>9009.7999999999993</v>
      </c>
      <c r="N45" s="49">
        <f t="shared" si="17"/>
        <v>0</v>
      </c>
      <c r="O45" s="50">
        <f t="shared" si="18"/>
        <v>2.2267807845065999</v>
      </c>
      <c r="P45" s="50" t="str">
        <f t="shared" si="19"/>
        <v/>
      </c>
      <c r="Q45" s="50" t="str">
        <f t="shared" si="6"/>
        <v/>
      </c>
      <c r="R45" s="50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67</v>
      </c>
      <c r="D46" s="54" t="s">
        <v>68</v>
      </c>
      <c r="E46" s="47">
        <v>8704.9200000000001</v>
      </c>
      <c r="F46" s="48">
        <v>8857.5</v>
      </c>
      <c r="G46" s="49">
        <v>6642.8000000000002</v>
      </c>
      <c r="H46" s="49">
        <v>0</v>
      </c>
      <c r="I46" s="48">
        <v>13425.32</v>
      </c>
      <c r="J46" s="49">
        <v>-35.160000000000004</v>
      </c>
      <c r="K46" s="49">
        <f t="shared" si="15"/>
        <v>4720.3999999999996</v>
      </c>
      <c r="L46" s="49">
        <f t="shared" si="1"/>
        <v>6782.5199999999995</v>
      </c>
      <c r="M46" s="49">
        <f t="shared" si="16"/>
        <v>4567.8199999999997</v>
      </c>
      <c r="N46" s="49">
        <f t="shared" si="17"/>
        <v>-35.160000000000004</v>
      </c>
      <c r="O46" s="50">
        <f t="shared" si="18"/>
        <v>1.5422680507115516</v>
      </c>
      <c r="P46" s="50" t="str">
        <f t="shared" si="19"/>
        <v/>
      </c>
      <c r="Q46" s="50">
        <f t="shared" si="6"/>
        <v>2.0210332992111759</v>
      </c>
      <c r="R46" s="50">
        <f t="shared" ref="R46:R82" si="20">IFERROR(I46/F46,"")</f>
        <v>1.5157008185153824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108</v>
      </c>
      <c r="D47" s="54" t="s">
        <v>109</v>
      </c>
      <c r="E47" s="47">
        <v>33969.900000000001</v>
      </c>
      <c r="F47" s="48">
        <v>46764</v>
      </c>
      <c r="G47" s="49">
        <v>42856</v>
      </c>
      <c r="H47" s="49">
        <v>3896</v>
      </c>
      <c r="I47" s="48">
        <v>60592.939999999995</v>
      </c>
      <c r="J47" s="49">
        <v>860.27999999999997</v>
      </c>
      <c r="K47" s="49">
        <f t="shared" si="15"/>
        <v>26623.039999999994</v>
      </c>
      <c r="L47" s="49">
        <f t="shared" si="1"/>
        <v>17736.939999999995</v>
      </c>
      <c r="M47" s="49">
        <f t="shared" si="16"/>
        <v>13828.939999999995</v>
      </c>
      <c r="N47" s="49">
        <f t="shared" si="17"/>
        <v>-3035.7200000000003</v>
      </c>
      <c r="O47" s="50">
        <f t="shared" si="18"/>
        <v>1.7837244148496167</v>
      </c>
      <c r="P47" s="50">
        <f t="shared" si="19"/>
        <v>0.22081108829568788</v>
      </c>
      <c r="Q47" s="50">
        <f t="shared" si="6"/>
        <v>1.4138729699458652</v>
      </c>
      <c r="R47" s="50">
        <f t="shared" si="20"/>
        <v>1.2957176460525188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39"/>
      <c r="D48" s="60" t="s">
        <v>48</v>
      </c>
      <c r="E48" s="55">
        <f>SUM(E37:E47)</f>
        <v>799155.29000000004</v>
      </c>
      <c r="F48" s="55">
        <f>SUM(F37:F47)</f>
        <v>1093513.6000000001</v>
      </c>
      <c r="G48" s="55">
        <f>SUM(G37:G47)</f>
        <v>1039555.8</v>
      </c>
      <c r="H48" s="55">
        <f>SUM(H37:H47)</f>
        <v>63766</v>
      </c>
      <c r="I48" s="55">
        <f>SUM(I37:I47)</f>
        <v>1179874.71</v>
      </c>
      <c r="J48" s="55">
        <f>SUM(J37:J47)</f>
        <v>-794.63000000000034</v>
      </c>
      <c r="K48" s="55">
        <f t="shared" si="15"/>
        <v>380719.41999999993</v>
      </c>
      <c r="L48" s="55">
        <f t="shared" si="1"/>
        <v>140318.90999999992</v>
      </c>
      <c r="M48" s="55">
        <f t="shared" si="16"/>
        <v>86361.10999999987</v>
      </c>
      <c r="N48" s="55">
        <f t="shared" si="17"/>
        <v>-64560.629999999997</v>
      </c>
      <c r="O48" s="50">
        <f t="shared" si="18"/>
        <v>1.4764023022359021</v>
      </c>
      <c r="P48" s="50">
        <f t="shared" si="19"/>
        <v>-0.012461656682244462</v>
      </c>
      <c r="Q48" s="50">
        <f t="shared" si="6"/>
        <v>1.1349796807444101</v>
      </c>
      <c r="R48" s="50">
        <f t="shared" si="20"/>
        <v>1.0789757987463529</v>
      </c>
      <c r="S48" s="1"/>
      <c r="T48" s="1"/>
      <c r="U48" s="1"/>
      <c r="V48" s="1"/>
      <c r="W48" s="1"/>
      <c r="X48" s="1"/>
      <c r="Y48" s="1"/>
    </row>
    <row r="49" ht="18" customHeight="1">
      <c r="A49" s="15" t="s">
        <v>110</v>
      </c>
      <c r="B49" s="16" t="s">
        <v>111</v>
      </c>
      <c r="C49" s="17" t="s">
        <v>65</v>
      </c>
      <c r="D49" s="54" t="s">
        <v>66</v>
      </c>
      <c r="E49" s="35">
        <v>2731.1399999999999</v>
      </c>
      <c r="F49" s="35">
        <v>123</v>
      </c>
      <c r="G49" s="35">
        <v>123</v>
      </c>
      <c r="H49" s="49">
        <v>0</v>
      </c>
      <c r="I49" s="35">
        <v>352.19999999999999</v>
      </c>
      <c r="J49" s="35">
        <v>0</v>
      </c>
      <c r="K49" s="49">
        <f t="shared" si="15"/>
        <v>-2378.9400000000001</v>
      </c>
      <c r="L49" s="49">
        <f t="shared" si="1"/>
        <v>229.19999999999999</v>
      </c>
      <c r="M49" s="49">
        <f t="shared" si="16"/>
        <v>229.19999999999999</v>
      </c>
      <c r="N49" s="49">
        <f t="shared" si="17"/>
        <v>0</v>
      </c>
      <c r="O49" s="50">
        <f t="shared" si="18"/>
        <v>0.1289571387772139</v>
      </c>
      <c r="P49" s="50" t="str">
        <f t="shared" si="19"/>
        <v/>
      </c>
      <c r="Q49" s="50">
        <f t="shared" si="6"/>
        <v>2.8634146341463413</v>
      </c>
      <c r="R49" s="50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39"/>
      <c r="D50" s="60" t="s">
        <v>48</v>
      </c>
      <c r="E50" s="55">
        <f>SUM(E49:E49)</f>
        <v>2731.1399999999999</v>
      </c>
      <c r="F50" s="55">
        <f>SUM(F49:F49)</f>
        <v>123</v>
      </c>
      <c r="G50" s="55">
        <f>SUM(G49:G49)</f>
        <v>123</v>
      </c>
      <c r="H50" s="55">
        <f>SUM(H49:H49)</f>
        <v>0</v>
      </c>
      <c r="I50" s="55">
        <f>SUM(I49:I49)</f>
        <v>352.19999999999999</v>
      </c>
      <c r="J50" s="55">
        <f>SUM(J49:J49)</f>
        <v>0</v>
      </c>
      <c r="K50" s="55">
        <f t="shared" si="15"/>
        <v>-2378.9400000000001</v>
      </c>
      <c r="L50" s="55">
        <f t="shared" si="1"/>
        <v>229.19999999999999</v>
      </c>
      <c r="M50" s="55">
        <f t="shared" si="16"/>
        <v>229.19999999999999</v>
      </c>
      <c r="N50" s="55">
        <f t="shared" si="17"/>
        <v>0</v>
      </c>
      <c r="O50" s="50">
        <f t="shared" si="18"/>
        <v>0.1289571387772139</v>
      </c>
      <c r="P50" s="50" t="str">
        <f t="shared" si="19"/>
        <v/>
      </c>
      <c r="Q50" s="50">
        <f t="shared" si="6"/>
        <v>2.8634146341463413</v>
      </c>
      <c r="R50" s="50">
        <f t="shared" si="20"/>
        <v>2.8634146341463413</v>
      </c>
      <c r="S50" s="1"/>
      <c r="T50" s="1"/>
      <c r="U50" s="1"/>
      <c r="V50" s="1"/>
      <c r="W50" s="1"/>
      <c r="X50" s="1"/>
      <c r="Y50" s="1"/>
    </row>
    <row r="51" ht="18" customHeight="1">
      <c r="A51" s="15" t="s">
        <v>112</v>
      </c>
      <c r="B51" s="16" t="s">
        <v>113</v>
      </c>
      <c r="C51" s="17" t="s">
        <v>114</v>
      </c>
      <c r="D51" s="53" t="s">
        <v>115</v>
      </c>
      <c r="E51" s="33">
        <v>430335.42999999999</v>
      </c>
      <c r="F51" s="34">
        <v>596188</v>
      </c>
      <c r="G51" s="34">
        <v>525443.69999999995</v>
      </c>
      <c r="H51" s="49">
        <v>69728.199999999997</v>
      </c>
      <c r="I51" s="34">
        <v>473577.5</v>
      </c>
      <c r="J51" s="34">
        <v>3613.5799999999999</v>
      </c>
      <c r="K51" s="49">
        <f t="shared" si="15"/>
        <v>43242.070000000007</v>
      </c>
      <c r="L51" s="49">
        <f t="shared" si="1"/>
        <v>-51866.199999999953</v>
      </c>
      <c r="M51" s="49">
        <f t="shared" si="16"/>
        <v>-122610.5</v>
      </c>
      <c r="N51" s="49">
        <f t="shared" si="17"/>
        <v>-66114.619999999995</v>
      </c>
      <c r="O51" s="50">
        <f t="shared" si="18"/>
        <v>1.1004845685143796</v>
      </c>
      <c r="P51" s="50">
        <f t="shared" si="19"/>
        <v>0.051823795824358011</v>
      </c>
      <c r="Q51" s="50">
        <f t="shared" si="6"/>
        <v>0.90129066158753079</v>
      </c>
      <c r="R51" s="50">
        <f t="shared" si="20"/>
        <v>0.79434255637483475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116</v>
      </c>
      <c r="D52" s="53" t="s">
        <v>117</v>
      </c>
      <c r="E52" s="33">
        <v>280514.14000000001</v>
      </c>
      <c r="F52" s="34">
        <v>454879.5</v>
      </c>
      <c r="G52" s="34">
        <v>403026.5</v>
      </c>
      <c r="H52" s="49">
        <v>52461</v>
      </c>
      <c r="I52" s="34">
        <v>334858.97999999998</v>
      </c>
      <c r="J52" s="34">
        <v>2320.3099999999999</v>
      </c>
      <c r="K52" s="49">
        <f t="shared" si="15"/>
        <v>54344.839999999967</v>
      </c>
      <c r="L52" s="49">
        <f t="shared" si="1"/>
        <v>-68167.520000000019</v>
      </c>
      <c r="M52" s="49">
        <f t="shared" si="16"/>
        <v>-120020.52000000002</v>
      </c>
      <c r="N52" s="49">
        <f t="shared" si="17"/>
        <v>-50140.690000000002</v>
      </c>
      <c r="O52" s="50">
        <f t="shared" si="18"/>
        <v>1.1937329790220199</v>
      </c>
      <c r="P52" s="50">
        <f t="shared" si="19"/>
        <v>0.044229236956977565</v>
      </c>
      <c r="Q52" s="50">
        <f t="shared" si="6"/>
        <v>0.83086094834955015</v>
      </c>
      <c r="R52" s="50">
        <f t="shared" si="20"/>
        <v>0.73614876027607312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118</v>
      </c>
      <c r="D53" s="53" t="s">
        <v>119</v>
      </c>
      <c r="E53" s="33">
        <v>3267824.3700000001</v>
      </c>
      <c r="F53" s="34">
        <v>4256276</v>
      </c>
      <c r="G53" s="34">
        <v>3878035.8999999999</v>
      </c>
      <c r="H53" s="49">
        <v>370514.70000000001</v>
      </c>
      <c r="I53" s="34">
        <v>3427944.1699999999</v>
      </c>
      <c r="J53" s="34">
        <v>26932.059999999998</v>
      </c>
      <c r="K53" s="49">
        <f t="shared" si="15"/>
        <v>160119.79999999981</v>
      </c>
      <c r="L53" s="49">
        <f t="shared" si="1"/>
        <v>-450091.72999999998</v>
      </c>
      <c r="M53" s="49">
        <f t="shared" si="16"/>
        <v>-828331.83000000007</v>
      </c>
      <c r="N53" s="49">
        <f t="shared" si="17"/>
        <v>-343582.64000000001</v>
      </c>
      <c r="O53" s="50">
        <f t="shared" si="18"/>
        <v>1.0489989001459095</v>
      </c>
      <c r="P53" s="50">
        <f t="shared" si="19"/>
        <v>0.07268823612126589</v>
      </c>
      <c r="Q53" s="50">
        <f t="shared" si="6"/>
        <v>0.88393822501746311</v>
      </c>
      <c r="R53" s="50">
        <f t="shared" si="20"/>
        <v>0.80538578090330604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120</v>
      </c>
      <c r="D54" s="53" t="s">
        <v>121</v>
      </c>
      <c r="E54" s="33">
        <v>1007.6</v>
      </c>
      <c r="F54" s="34">
        <v>1182.8</v>
      </c>
      <c r="G54" s="34">
        <v>1082.8</v>
      </c>
      <c r="H54" s="49">
        <v>160</v>
      </c>
      <c r="I54" s="34">
        <v>673.98000000000002</v>
      </c>
      <c r="J54" s="34">
        <v>0</v>
      </c>
      <c r="K54" s="49">
        <f t="shared" si="15"/>
        <v>-333.62</v>
      </c>
      <c r="L54" s="49">
        <f t="shared" si="1"/>
        <v>-408.81999999999994</v>
      </c>
      <c r="M54" s="49">
        <f t="shared" si="16"/>
        <v>-508.81999999999994</v>
      </c>
      <c r="N54" s="49">
        <f t="shared" si="17"/>
        <v>-160</v>
      </c>
      <c r="O54" s="50">
        <f t="shared" si="18"/>
        <v>0.66889638745533941</v>
      </c>
      <c r="P54" s="50">
        <f t="shared" si="19"/>
        <v>0</v>
      </c>
      <c r="Q54" s="50">
        <f t="shared" si="6"/>
        <v>0.62244181751015892</v>
      </c>
      <c r="R54" s="50">
        <f t="shared" si="20"/>
        <v>0.56981738248224556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39"/>
      <c r="D55" s="60" t="s">
        <v>48</v>
      </c>
      <c r="E55" s="55">
        <f>SUM(E51:E54)</f>
        <v>3979681.5400000005</v>
      </c>
      <c r="F55" s="55">
        <f>SUM(F51:F54)</f>
        <v>5308526.2999999998</v>
      </c>
      <c r="G55" s="55">
        <f>SUM(G51:G54)</f>
        <v>4807588.8999999994</v>
      </c>
      <c r="H55" s="55">
        <f>SUM(H51:H54)</f>
        <v>492863.90000000002</v>
      </c>
      <c r="I55" s="55">
        <f>SUM(I51:I54)</f>
        <v>4237054.6300000008</v>
      </c>
      <c r="J55" s="55">
        <f>SUM(J51:J54)</f>
        <v>32865.949999999997</v>
      </c>
      <c r="K55" s="55">
        <f t="shared" si="15"/>
        <v>257373.09000000032</v>
      </c>
      <c r="L55" s="55">
        <f t="shared" si="1"/>
        <v>-570534.26999999862</v>
      </c>
      <c r="M55" s="55">
        <f t="shared" si="16"/>
        <v>-1071471.669999999</v>
      </c>
      <c r="N55" s="55">
        <f t="shared" si="17"/>
        <v>-459997.95000000001</v>
      </c>
      <c r="O55" s="50">
        <f t="shared" si="18"/>
        <v>1.0646717802450094</v>
      </c>
      <c r="P55" s="50">
        <f t="shared" si="19"/>
        <v>0.066683621989762271</v>
      </c>
      <c r="Q55" s="50">
        <f t="shared" si="6"/>
        <v>0.88132631931153704</v>
      </c>
      <c r="R55" s="50">
        <f t="shared" si="20"/>
        <v>0.79816024081862436</v>
      </c>
      <c r="S55" s="1"/>
      <c r="T55" s="1"/>
      <c r="U55" s="1"/>
      <c r="V55" s="1"/>
      <c r="W55" s="1"/>
      <c r="X55" s="1"/>
      <c r="Y55" s="1"/>
    </row>
    <row r="56" ht="18" customHeight="1">
      <c r="A56" s="16">
        <v>991</v>
      </c>
      <c r="B56" s="16" t="s">
        <v>122</v>
      </c>
      <c r="C56" s="52" t="s">
        <v>123</v>
      </c>
      <c r="D56" s="66" t="s">
        <v>124</v>
      </c>
      <c r="E56" s="33">
        <v>45567.169999999998</v>
      </c>
      <c r="F56" s="34">
        <v>67760.300000000003</v>
      </c>
      <c r="G56" s="34">
        <v>60900</v>
      </c>
      <c r="H56" s="49">
        <v>6300</v>
      </c>
      <c r="I56" s="34">
        <v>54369.32</v>
      </c>
      <c r="J56" s="34">
        <v>388.24000000000001</v>
      </c>
      <c r="K56" s="49">
        <f t="shared" si="15"/>
        <v>8802.1500000000015</v>
      </c>
      <c r="L56" s="49">
        <f t="shared" si="1"/>
        <v>-6530.6800000000003</v>
      </c>
      <c r="M56" s="49">
        <f t="shared" si="16"/>
        <v>-13390.980000000003</v>
      </c>
      <c r="N56" s="49">
        <f t="shared" si="17"/>
        <v>-5911.7600000000002</v>
      </c>
      <c r="O56" s="50">
        <f t="shared" si="18"/>
        <v>1.1931686782391797</v>
      </c>
      <c r="P56" s="50">
        <f t="shared" si="19"/>
        <v>0.061625396825396826</v>
      </c>
      <c r="Q56" s="50">
        <f t="shared" si="6"/>
        <v>0.89276387520525446</v>
      </c>
      <c r="R56" s="50">
        <f t="shared" si="20"/>
        <v>0.80237720317058803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125</v>
      </c>
      <c r="D57" s="53" t="s">
        <v>126</v>
      </c>
      <c r="E57" s="35">
        <v>8905.6700000000001</v>
      </c>
      <c r="F57" s="35">
        <v>0</v>
      </c>
      <c r="G57" s="34">
        <v>0</v>
      </c>
      <c r="H57" s="49">
        <v>0</v>
      </c>
      <c r="I57" s="35">
        <v>7908.29</v>
      </c>
      <c r="J57" s="34">
        <v>0</v>
      </c>
      <c r="K57" s="49">
        <f t="shared" si="15"/>
        <v>-997.38000000000011</v>
      </c>
      <c r="L57" s="49">
        <f t="shared" si="1"/>
        <v>7908.29</v>
      </c>
      <c r="M57" s="49">
        <f t="shared" si="16"/>
        <v>7908.29</v>
      </c>
      <c r="N57" s="49">
        <f t="shared" si="17"/>
        <v>0</v>
      </c>
      <c r="O57" s="50">
        <f t="shared" si="18"/>
        <v>0.88800618033230516</v>
      </c>
      <c r="P57" s="50" t="str">
        <f t="shared" si="19"/>
        <v/>
      </c>
      <c r="Q57" s="50" t="str">
        <f t="shared" si="6"/>
        <v/>
      </c>
      <c r="R57" s="50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39"/>
      <c r="D58" s="60" t="s">
        <v>48</v>
      </c>
      <c r="E58" s="55">
        <f t="shared" ref="E58:E61" si="21">SUM(E56:E57)</f>
        <v>54472.839999999997</v>
      </c>
      <c r="F58" s="55">
        <f>SUM(F56:F57)</f>
        <v>67760.300000000003</v>
      </c>
      <c r="G58" s="55">
        <f>SUM(G56:G57)</f>
        <v>60900</v>
      </c>
      <c r="H58" s="55">
        <f>SUM(H56:H57)</f>
        <v>6300</v>
      </c>
      <c r="I58" s="55">
        <f>SUM(I56:I57)</f>
        <v>62277.610000000001</v>
      </c>
      <c r="J58" s="55">
        <f>SUM(J56:J57)</f>
        <v>388.24000000000001</v>
      </c>
      <c r="K58" s="55">
        <f t="shared" si="15"/>
        <v>7804.7700000000041</v>
      </c>
      <c r="L58" s="55">
        <f t="shared" si="1"/>
        <v>1377.6100000000006</v>
      </c>
      <c r="M58" s="55">
        <f t="shared" si="16"/>
        <v>-5482.6900000000023</v>
      </c>
      <c r="N58" s="55">
        <f t="shared" si="17"/>
        <v>-5911.7600000000002</v>
      </c>
      <c r="O58" s="50">
        <f t="shared" si="18"/>
        <v>1.1432781914803782</v>
      </c>
      <c r="P58" s="50">
        <f t="shared" si="19"/>
        <v>0.061625396825396826</v>
      </c>
      <c r="Q58" s="50">
        <f t="shared" si="6"/>
        <v>1.0226208538587849</v>
      </c>
      <c r="R58" s="56">
        <f t="shared" si="20"/>
        <v>0.91908698751333739</v>
      </c>
      <c r="S58" s="1"/>
      <c r="T58" s="1"/>
      <c r="U58" s="1"/>
      <c r="V58" s="1"/>
      <c r="W58" s="1"/>
      <c r="X58" s="1"/>
      <c r="Y58" s="1"/>
    </row>
    <row r="59" ht="18" customHeight="1">
      <c r="A59" s="15" t="s">
        <v>127</v>
      </c>
      <c r="B59" s="16" t="s">
        <v>128</v>
      </c>
      <c r="C59" s="17" t="s">
        <v>129</v>
      </c>
      <c r="D59" s="54" t="s">
        <v>130</v>
      </c>
      <c r="E59" s="35">
        <v>10643.589999999998</v>
      </c>
      <c r="F59" s="35">
        <v>27254.299999999999</v>
      </c>
      <c r="G59" s="35">
        <v>27018.200000000001</v>
      </c>
      <c r="H59" s="49">
        <v>48.700000000000003</v>
      </c>
      <c r="I59" s="35">
        <v>26546.619999999999</v>
      </c>
      <c r="J59" s="35">
        <v>36.240000000000002</v>
      </c>
      <c r="K59" s="49">
        <f t="shared" si="15"/>
        <v>15903.030000000001</v>
      </c>
      <c r="L59" s="49">
        <f t="shared" si="1"/>
        <v>-471.58000000000175</v>
      </c>
      <c r="M59" s="49">
        <f t="shared" si="16"/>
        <v>-707.68000000000029</v>
      </c>
      <c r="N59" s="49">
        <f t="shared" si="17"/>
        <v>-12.460000000000001</v>
      </c>
      <c r="O59" s="56">
        <f t="shared" si="18"/>
        <v>2.4941415443473494</v>
      </c>
      <c r="P59" s="56">
        <f t="shared" si="19"/>
        <v>0.74414784394250511</v>
      </c>
      <c r="Q59" s="56">
        <f t="shared" si="6"/>
        <v>0.98254583947117125</v>
      </c>
      <c r="R59" s="50">
        <f t="shared" si="20"/>
        <v>0.97403418910043549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131</v>
      </c>
      <c r="D60" s="53" t="s">
        <v>132</v>
      </c>
      <c r="E60" s="33">
        <v>50779.449999999997</v>
      </c>
      <c r="F60" s="34">
        <v>100165</v>
      </c>
      <c r="G60" s="34">
        <f>42450+49942.2</f>
        <v>92392.199999999997</v>
      </c>
      <c r="H60" s="49">
        <v>7850</v>
      </c>
      <c r="I60" s="34">
        <v>109213.11</v>
      </c>
      <c r="J60" s="34">
        <v>-19.989999999999998</v>
      </c>
      <c r="K60" s="49">
        <f t="shared" si="15"/>
        <v>58433.660000000003</v>
      </c>
      <c r="L60" s="49">
        <f t="shared" si="1"/>
        <v>16820.910000000003</v>
      </c>
      <c r="M60" s="49">
        <f t="shared" si="16"/>
        <v>9048.1100000000006</v>
      </c>
      <c r="N60" s="49">
        <f t="shared" si="17"/>
        <v>-7869.9899999999998</v>
      </c>
      <c r="O60" s="56">
        <f t="shared" si="18"/>
        <v>2.150734401416321</v>
      </c>
      <c r="P60" s="56">
        <f t="shared" si="19"/>
        <v>-0.0025464968152866239</v>
      </c>
      <c r="Q60" s="56">
        <f t="shared" si="6"/>
        <v>1.1820598492080501</v>
      </c>
      <c r="R60" s="50">
        <f t="shared" si="20"/>
        <v>1.0903320521140119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39"/>
      <c r="D61" s="60" t="s">
        <v>48</v>
      </c>
      <c r="E61" s="55">
        <f t="shared" si="21"/>
        <v>61423.039999999994</v>
      </c>
      <c r="F61" s="55">
        <f>SUM(F59:F60)</f>
        <v>127419.3</v>
      </c>
      <c r="G61" s="55">
        <f>SUM(G59:G60)</f>
        <v>119410.39999999999</v>
      </c>
      <c r="H61" s="55">
        <f>SUM(H59:H60)</f>
        <v>7898.6999999999998</v>
      </c>
      <c r="I61" s="55">
        <f>SUM(I59:I60)</f>
        <v>135759.73000000001</v>
      </c>
      <c r="J61" s="55">
        <f>SUM(J59:J60)</f>
        <v>16.250000000000004</v>
      </c>
      <c r="K61" s="55">
        <f t="shared" si="15"/>
        <v>74336.690000000017</v>
      </c>
      <c r="L61" s="55">
        <f t="shared" si="1"/>
        <v>16349.330000000016</v>
      </c>
      <c r="M61" s="55">
        <f t="shared" si="16"/>
        <v>8340.4300000000076</v>
      </c>
      <c r="N61" s="55">
        <f t="shared" si="17"/>
        <v>-7882.4499999999998</v>
      </c>
      <c r="O61" s="50">
        <f t="shared" si="18"/>
        <v>2.2102411407836544</v>
      </c>
      <c r="P61" s="50">
        <f t="shared" si="19"/>
        <v>0.0020573005684479729</v>
      </c>
      <c r="Q61" s="50">
        <f t="shared" si="6"/>
        <v>1.1369171361958423</v>
      </c>
      <c r="R61" s="50">
        <f t="shared" si="20"/>
        <v>1.0654565674116874</v>
      </c>
      <c r="S61" s="1"/>
      <c r="T61" s="1"/>
      <c r="U61" s="1"/>
      <c r="V61" s="1"/>
      <c r="W61" s="1"/>
      <c r="X61" s="1"/>
      <c r="Y61" s="1"/>
    </row>
    <row r="62" ht="18" customHeight="1">
      <c r="A62" s="16"/>
      <c r="B62" s="16" t="s">
        <v>133</v>
      </c>
      <c r="C62" s="17" t="s">
        <v>134</v>
      </c>
      <c r="D62" s="61" t="s">
        <v>135</v>
      </c>
      <c r="E62" s="33">
        <v>318.87</v>
      </c>
      <c r="F62" s="34">
        <v>254.5</v>
      </c>
      <c r="G62" s="35">
        <v>233.19999999999999</v>
      </c>
      <c r="H62" s="49">
        <v>21.199999999999999</v>
      </c>
      <c r="I62" s="34">
        <v>366.63</v>
      </c>
      <c r="J62" s="35">
        <v>0</v>
      </c>
      <c r="K62" s="49">
        <f t="shared" si="15"/>
        <v>47.759999999999991</v>
      </c>
      <c r="L62" s="49">
        <f t="shared" si="1"/>
        <v>133.43000000000001</v>
      </c>
      <c r="M62" s="49">
        <f t="shared" si="16"/>
        <v>112.13</v>
      </c>
      <c r="N62" s="49">
        <f t="shared" si="17"/>
        <v>-21.199999999999999</v>
      </c>
      <c r="O62" s="50">
        <f t="shared" si="18"/>
        <v>1.1497789067645121</v>
      </c>
      <c r="P62" s="50">
        <f t="shared" si="19"/>
        <v>0</v>
      </c>
      <c r="Q62" s="50">
        <f t="shared" si="6"/>
        <v>1.5721698113207547</v>
      </c>
      <c r="R62" s="50">
        <f t="shared" si="20"/>
        <v>1.4405893909626719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96</v>
      </c>
      <c r="D63" s="54" t="s">
        <v>136</v>
      </c>
      <c r="E63" s="35">
        <v>531.68000000000006</v>
      </c>
      <c r="F63" s="35">
        <v>49.399999999999999</v>
      </c>
      <c r="G63" s="35">
        <v>49.399999999999999</v>
      </c>
      <c r="H63" s="49">
        <v>0</v>
      </c>
      <c r="I63" s="35">
        <v>707.22000000000003</v>
      </c>
      <c r="J63" s="35">
        <v>0</v>
      </c>
      <c r="K63" s="49">
        <f t="shared" si="15"/>
        <v>175.53999999999996</v>
      </c>
      <c r="L63" s="49">
        <f t="shared" si="1"/>
        <v>657.82000000000005</v>
      </c>
      <c r="M63" s="49">
        <f t="shared" si="16"/>
        <v>657.82000000000005</v>
      </c>
      <c r="N63" s="49">
        <f t="shared" si="17"/>
        <v>0</v>
      </c>
      <c r="O63" s="50">
        <f t="shared" si="18"/>
        <v>1.3301609990972012</v>
      </c>
      <c r="P63" s="50" t="str">
        <f t="shared" si="19"/>
        <v/>
      </c>
      <c r="Q63" s="50">
        <f t="shared" si="6"/>
        <v>14.316194331983807</v>
      </c>
      <c r="R63" s="50">
        <f t="shared" si="20"/>
        <v>14.316194331983807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65</v>
      </c>
      <c r="D64" s="54" t="s">
        <v>66</v>
      </c>
      <c r="E64" s="35">
        <v>7387.5</v>
      </c>
      <c r="F64" s="35">
        <v>0</v>
      </c>
      <c r="G64" s="35">
        <v>0</v>
      </c>
      <c r="H64" s="49">
        <v>0</v>
      </c>
      <c r="I64" s="35">
        <v>0</v>
      </c>
      <c r="J64" s="35">
        <v>0</v>
      </c>
      <c r="K64" s="49">
        <f t="shared" si="15"/>
        <v>-7387.5</v>
      </c>
      <c r="L64" s="49">
        <f t="shared" si="1"/>
        <v>0</v>
      </c>
      <c r="M64" s="49">
        <f t="shared" si="16"/>
        <v>0</v>
      </c>
      <c r="N64" s="49">
        <f t="shared" si="17"/>
        <v>0</v>
      </c>
      <c r="O64" s="50">
        <f t="shared" si="18"/>
        <v>0</v>
      </c>
      <c r="P64" s="50" t="str">
        <f t="shared" si="19"/>
        <v/>
      </c>
      <c r="Q64" s="50" t="str">
        <f t="shared" si="6"/>
        <v/>
      </c>
      <c r="R64" s="50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137</v>
      </c>
      <c r="D65" s="54" t="s">
        <v>138</v>
      </c>
      <c r="E65" s="35">
        <v>79432.940000000002</v>
      </c>
      <c r="F65" s="35">
        <v>24543.739999999998</v>
      </c>
      <c r="G65" s="35">
        <v>24193.34</v>
      </c>
      <c r="H65" s="49">
        <v>270</v>
      </c>
      <c r="I65" s="35">
        <v>81046.209999999992</v>
      </c>
      <c r="J65" s="35">
        <v>46.240000000000002</v>
      </c>
      <c r="K65" s="49">
        <f t="shared" si="15"/>
        <v>1613.2699999999895</v>
      </c>
      <c r="L65" s="49">
        <f t="shared" si="1"/>
        <v>56852.869999999995</v>
      </c>
      <c r="M65" s="49">
        <f t="shared" si="16"/>
        <v>56502.469999999994</v>
      </c>
      <c r="N65" s="49">
        <f t="shared" si="17"/>
        <v>-223.75999999999999</v>
      </c>
      <c r="O65" s="67">
        <f t="shared" si="18"/>
        <v>1.0203098361964191</v>
      </c>
      <c r="P65" s="67">
        <f t="shared" si="19"/>
        <v>0.17125925925925928</v>
      </c>
      <c r="Q65" s="67">
        <f t="shared" si="6"/>
        <v>3.3499388674734449</v>
      </c>
      <c r="R65" s="67">
        <f t="shared" si="20"/>
        <v>3.3021132883578459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67</v>
      </c>
      <c r="D66" s="54" t="s">
        <v>68</v>
      </c>
      <c r="E66" s="35">
        <v>85940.080000000002</v>
      </c>
      <c r="F66" s="35">
        <v>123964.09999999999</v>
      </c>
      <c r="G66" s="35">
        <v>112201.3</v>
      </c>
      <c r="H66" s="49">
        <v>10020.099999999999</v>
      </c>
      <c r="I66" s="35">
        <v>122052.87</v>
      </c>
      <c r="J66" s="35">
        <v>643.90999999999997</v>
      </c>
      <c r="K66" s="49">
        <f t="shared" si="15"/>
        <v>36112.789999999994</v>
      </c>
      <c r="L66" s="49">
        <f t="shared" si="1"/>
        <v>9851.5699999999924</v>
      </c>
      <c r="M66" s="49">
        <f t="shared" si="16"/>
        <v>-1911.2299999999959</v>
      </c>
      <c r="N66" s="49">
        <f t="shared" si="17"/>
        <v>-9376.1899999999987</v>
      </c>
      <c r="O66" s="50">
        <f t="shared" si="18"/>
        <v>1.4202089409272134</v>
      </c>
      <c r="P66" s="50">
        <f t="shared" si="19"/>
        <v>0.064261833714234398</v>
      </c>
      <c r="Q66" s="50">
        <f t="shared" si="6"/>
        <v>1.0878026368678437</v>
      </c>
      <c r="R66" s="50">
        <f t="shared" si="20"/>
        <v>0.98458239119228874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139</v>
      </c>
      <c r="D67" s="53" t="s">
        <v>140</v>
      </c>
      <c r="E67" s="35">
        <v>-6230.4899999999998</v>
      </c>
      <c r="F67" s="35">
        <v>0</v>
      </c>
      <c r="G67" s="34"/>
      <c r="H67" s="49">
        <v>0</v>
      </c>
      <c r="I67" s="35">
        <f>-106.18+6.45</f>
        <v>-99.730000000000004</v>
      </c>
      <c r="J67" s="34">
        <f>28.03+6.45</f>
        <v>34.480000000000004</v>
      </c>
      <c r="K67" s="49">
        <f t="shared" si="15"/>
        <v>6130.7600000000002</v>
      </c>
      <c r="L67" s="49">
        <f>I67-G67</f>
        <v>-99.730000000000004</v>
      </c>
      <c r="M67" s="49">
        <f t="shared" si="16"/>
        <v>-99.730000000000004</v>
      </c>
      <c r="N67" s="49">
        <f t="shared" si="17"/>
        <v>34.480000000000004</v>
      </c>
      <c r="O67" s="50">
        <f t="shared" si="18"/>
        <v>0.016006766723002525</v>
      </c>
      <c r="P67" s="50" t="str">
        <f t="shared" si="19"/>
        <v/>
      </c>
      <c r="Q67" s="50" t="str">
        <f>IFERROR(I67/G67,"")</f>
        <v/>
      </c>
      <c r="R67" s="50" t="str">
        <f t="shared" si="20"/>
        <v/>
      </c>
      <c r="S67" s="1"/>
      <c r="T67" s="1"/>
      <c r="U67" s="1"/>
      <c r="V67" s="1"/>
      <c r="W67" s="1"/>
      <c r="X67" s="1"/>
      <c r="Y67" s="1"/>
    </row>
    <row r="68" s="1" customFormat="1" ht="18" customHeight="1">
      <c r="A68" s="44"/>
      <c r="B68" s="44"/>
      <c r="C68" s="45" t="s">
        <v>141</v>
      </c>
      <c r="D68" s="68" t="s">
        <v>142</v>
      </c>
      <c r="E68" s="49">
        <v>2737.71</v>
      </c>
      <c r="F68" s="49">
        <v>0</v>
      </c>
      <c r="G68" s="49"/>
      <c r="H68" s="49">
        <v>0</v>
      </c>
      <c r="I68" s="49">
        <v>4967.6000000000004</v>
      </c>
      <c r="J68" s="49">
        <v>100.13999999999999</v>
      </c>
      <c r="K68" s="49">
        <f t="shared" si="15"/>
        <v>2229.8900000000003</v>
      </c>
      <c r="L68" s="49">
        <f t="shared" si="1"/>
        <v>4967.6000000000004</v>
      </c>
      <c r="M68" s="49">
        <f t="shared" si="16"/>
        <v>4967.6000000000004</v>
      </c>
      <c r="N68" s="49">
        <f t="shared" si="17"/>
        <v>100.13999999999999</v>
      </c>
      <c r="O68" s="50">
        <f t="shared" si="18"/>
        <v>1.8145092065996764</v>
      </c>
      <c r="P68" s="50" t="str">
        <f t="shared" si="19"/>
        <v/>
      </c>
      <c r="Q68" s="50" t="str">
        <f t="shared" si="6"/>
        <v/>
      </c>
      <c r="R68" s="50" t="str">
        <f t="shared" si="20"/>
        <v/>
      </c>
      <c r="S68" s="1"/>
      <c r="T68" s="1"/>
      <c r="U68" s="1"/>
      <c r="V68" s="1"/>
      <c r="W68" s="1"/>
      <c r="X68" s="1"/>
      <c r="Y68" s="1"/>
    </row>
    <row r="69" ht="17.25" customHeight="1">
      <c r="A69" s="16"/>
      <c r="B69" s="16"/>
      <c r="C69" s="17" t="s">
        <v>143</v>
      </c>
      <c r="D69" s="54" t="s">
        <v>144</v>
      </c>
      <c r="E69" s="35">
        <v>771.90999999999997</v>
      </c>
      <c r="F69" s="35">
        <v>0</v>
      </c>
      <c r="G69" s="35"/>
      <c r="H69" s="49">
        <v>0</v>
      </c>
      <c r="I69" s="35">
        <v>573.40999999999997</v>
      </c>
      <c r="J69" s="35">
        <v>0</v>
      </c>
      <c r="K69" s="49">
        <f t="shared" si="15"/>
        <v>-198.5</v>
      </c>
      <c r="L69" s="49">
        <f t="shared" ref="L69:L82" si="22">I69-G69</f>
        <v>573.40999999999997</v>
      </c>
      <c r="M69" s="49">
        <f t="shared" si="16"/>
        <v>573.40999999999997</v>
      </c>
      <c r="N69" s="49">
        <f t="shared" si="17"/>
        <v>0</v>
      </c>
      <c r="O69" s="50">
        <f t="shared" si="18"/>
        <v>0.74284566853648737</v>
      </c>
      <c r="P69" s="50" t="str">
        <f t="shared" si="19"/>
        <v/>
      </c>
      <c r="Q69" s="50" t="str">
        <f t="shared" ref="Q69:Q82" si="23">IFERROR(I69/G69,"")</f>
        <v/>
      </c>
      <c r="R69" s="50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39"/>
      <c r="D70" s="60" t="s">
        <v>145</v>
      </c>
      <c r="E70" s="55">
        <f>SUM(E62:E69)</f>
        <v>170890.20000000001</v>
      </c>
      <c r="F70" s="55">
        <f>SUM(F62:F69)</f>
        <v>148811.73999999999</v>
      </c>
      <c r="G70" s="55">
        <f>SUM(G62:G69)</f>
        <v>136677.23999999999</v>
      </c>
      <c r="H70" s="55">
        <f>SUM(H62:H69)</f>
        <v>10311.299999999999</v>
      </c>
      <c r="I70" s="55">
        <f>SUM(I62:I69)</f>
        <v>209614.20999999999</v>
      </c>
      <c r="J70" s="55">
        <f>SUM(J62:J69)</f>
        <v>824.76999999999998</v>
      </c>
      <c r="K70" s="55">
        <f t="shared" si="15"/>
        <v>38724.00999999998</v>
      </c>
      <c r="L70" s="55">
        <f t="shared" si="22"/>
        <v>72936.970000000001</v>
      </c>
      <c r="M70" s="55">
        <f t="shared" si="16"/>
        <v>60802.470000000001</v>
      </c>
      <c r="N70" s="55">
        <f t="shared" si="17"/>
        <v>-9486.5299999999988</v>
      </c>
      <c r="O70" s="36">
        <f t="shared" si="18"/>
        <v>1.2266017009752459</v>
      </c>
      <c r="P70" s="36">
        <f t="shared" si="19"/>
        <v>0.079987004548408056</v>
      </c>
      <c r="Q70" s="36">
        <f t="shared" si="23"/>
        <v>1.533643860528644</v>
      </c>
      <c r="R70" s="56">
        <f t="shared" si="20"/>
        <v>1.4085865134027733</v>
      </c>
      <c r="S70" s="1"/>
      <c r="T70" s="1"/>
      <c r="U70" s="1"/>
      <c r="V70" s="1"/>
      <c r="W70" s="1"/>
      <c r="X70" s="1"/>
      <c r="Y70" s="1"/>
    </row>
    <row r="71" s="23" customFormat="1" ht="23.25" customHeight="1">
      <c r="A71" s="69" t="s">
        <v>146</v>
      </c>
      <c r="B71" s="69"/>
      <c r="C71" s="70"/>
      <c r="D71" s="69"/>
      <c r="E71" s="28">
        <f>E5+E21</f>
        <v>20414005.833333332</v>
      </c>
      <c r="F71" s="28">
        <f>F5+F21</f>
        <v>32299675.039999999</v>
      </c>
      <c r="G71" s="28">
        <f>G5+G21</f>
        <v>28232637.739999998</v>
      </c>
      <c r="H71" s="28">
        <f>H5+H21</f>
        <v>2947900.3999999999</v>
      </c>
      <c r="I71" s="28">
        <f>I5+I21</f>
        <v>26080151.980000004</v>
      </c>
      <c r="J71" s="28">
        <f>J5+J21</f>
        <v>78647.699999999983</v>
      </c>
      <c r="K71" s="28">
        <f>K5+K21</f>
        <v>5666146.1466666693</v>
      </c>
      <c r="L71" s="28">
        <f t="shared" si="22"/>
        <v>-2152485.7599999942</v>
      </c>
      <c r="M71" s="28">
        <f t="shared" si="16"/>
        <v>-6219523.0599999949</v>
      </c>
      <c r="N71" s="28">
        <f t="shared" si="17"/>
        <v>-2869252.6999999997</v>
      </c>
      <c r="O71" s="29">
        <f t="shared" si="18"/>
        <v>1.2775616992043088</v>
      </c>
      <c r="P71" s="29">
        <f t="shared" si="19"/>
        <v>0.026679225661762517</v>
      </c>
      <c r="Q71" s="29">
        <f t="shared" si="23"/>
        <v>0.92375895657279117</v>
      </c>
      <c r="R71" s="29">
        <f t="shared" si="20"/>
        <v>0.80744316924867754</v>
      </c>
      <c r="S71" s="23"/>
      <c r="T71" s="23"/>
      <c r="U71" s="23"/>
      <c r="V71" s="23"/>
      <c r="W71" s="23"/>
      <c r="X71" s="23"/>
      <c r="Y71" s="23"/>
    </row>
    <row r="72" s="23" customFormat="1" ht="28.5" customHeight="1">
      <c r="A72" s="71"/>
      <c r="B72" s="27"/>
      <c r="C72" s="26"/>
      <c r="D72" s="51" t="s">
        <v>147</v>
      </c>
      <c r="E72" s="28">
        <f>SUM(E73:E81)</f>
        <v>23538012.879999999</v>
      </c>
      <c r="F72" s="28">
        <f>SUM(F73:F81)</f>
        <v>26428103.260000002</v>
      </c>
      <c r="G72" s="28">
        <f>SUM(G73:G81)</f>
        <v>22530906.899999999</v>
      </c>
      <c r="H72" s="28">
        <f>SUM(H73:H81)</f>
        <v>1928847.3499999999</v>
      </c>
      <c r="I72" s="28">
        <f>SUM(I73:I81)</f>
        <v>22522406.240000002</v>
      </c>
      <c r="J72" s="28">
        <f>SUM(J73:J81)</f>
        <v>1020211.28</v>
      </c>
      <c r="K72" s="28">
        <f t="shared" si="15"/>
        <v>-1015606.6399999969</v>
      </c>
      <c r="L72" s="28">
        <f t="shared" si="22"/>
        <v>-8500.6599999964237</v>
      </c>
      <c r="M72" s="28">
        <f t="shared" si="16"/>
        <v>-3905697.0199999996</v>
      </c>
      <c r="N72" s="28">
        <f t="shared" si="17"/>
        <v>-908636.06999999983</v>
      </c>
      <c r="O72" s="29">
        <f t="shared" si="18"/>
        <v>0.95685249026000208</v>
      </c>
      <c r="P72" s="29">
        <f t="shared" si="19"/>
        <v>0.52892276830512275</v>
      </c>
      <c r="Q72" s="29">
        <f t="shared" si="23"/>
        <v>0.99962271114794776</v>
      </c>
      <c r="R72" s="29">
        <f t="shared" si="20"/>
        <v>0.85221425156486996</v>
      </c>
      <c r="S72" s="23"/>
      <c r="T72" s="23"/>
      <c r="U72" s="23"/>
      <c r="V72" s="23"/>
      <c r="W72" s="23"/>
      <c r="X72" s="23"/>
      <c r="Y72" s="23"/>
    </row>
    <row r="73" ht="19.5" customHeight="1">
      <c r="A73" s="15"/>
      <c r="B73" s="16"/>
      <c r="C73" s="17" t="s">
        <v>148</v>
      </c>
      <c r="D73" s="72" t="s">
        <v>149</v>
      </c>
      <c r="E73" s="49">
        <v>427749.90000000002</v>
      </c>
      <c r="F73" s="49">
        <f>344735.6+49167.9+1733.24</f>
        <v>395636.73999999999</v>
      </c>
      <c r="G73" s="49">
        <f>344735.6+1733.24</f>
        <v>346468.83999999997</v>
      </c>
      <c r="H73" s="49">
        <f>63943.7+1733.24</f>
        <v>65676.940000000002</v>
      </c>
      <c r="I73" s="49">
        <v>290984.03999999998</v>
      </c>
      <c r="J73" s="49">
        <v>0</v>
      </c>
      <c r="K73" s="49">
        <f t="shared" si="15"/>
        <v>-136765.86000000004</v>
      </c>
      <c r="L73" s="49">
        <f t="shared" si="22"/>
        <v>-55484.799999999988</v>
      </c>
      <c r="M73" s="49">
        <f t="shared" si="16"/>
        <v>-104652.70000000001</v>
      </c>
      <c r="N73" s="49">
        <f t="shared" si="17"/>
        <v>-65676.940000000002</v>
      </c>
      <c r="O73" s="50">
        <f t="shared" si="18"/>
        <v>0.68026676335868219</v>
      </c>
      <c r="P73" s="50">
        <f t="shared" si="19"/>
        <v>0</v>
      </c>
      <c r="Q73" s="50">
        <f t="shared" si="23"/>
        <v>0.8398563056925985</v>
      </c>
      <c r="R73" s="50">
        <f t="shared" si="20"/>
        <v>0.73548285733018626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150</v>
      </c>
      <c r="D74" s="72" t="s">
        <v>151</v>
      </c>
      <c r="E74" s="49">
        <v>7624644.5499999998</v>
      </c>
      <c r="F74" s="48">
        <v>6787442.4800000004</v>
      </c>
      <c r="G74" s="49">
        <v>6501061.0999999996</v>
      </c>
      <c r="H74" s="49">
        <v>1020160.7</v>
      </c>
      <c r="I74" s="48">
        <f>6498901.15+2159.98</f>
        <v>6501061.1300000008</v>
      </c>
      <c r="J74" s="49">
        <f>1018000.76+2159.98</f>
        <v>1020160.74</v>
      </c>
      <c r="K74" s="49">
        <f t="shared" si="15"/>
        <v>-1123583.419999999</v>
      </c>
      <c r="L74" s="49">
        <f t="shared" si="22"/>
        <v>0.030000001192092896</v>
      </c>
      <c r="M74" s="49">
        <f t="shared" si="16"/>
        <v>-286381.34999999963</v>
      </c>
      <c r="N74" s="49">
        <f t="shared" si="17"/>
        <v>0.040000000037252903</v>
      </c>
      <c r="O74" s="50">
        <f t="shared" si="18"/>
        <v>0.85263792788871728</v>
      </c>
      <c r="P74" s="50">
        <f t="shared" si="19"/>
        <v>1.000000039209509</v>
      </c>
      <c r="Q74" s="50">
        <f t="shared" si="23"/>
        <v>1.0000000046146316</v>
      </c>
      <c r="R74" s="50">
        <f t="shared" si="20"/>
        <v>0.95780717835269236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152</v>
      </c>
      <c r="D75" s="72" t="s">
        <v>153</v>
      </c>
      <c r="E75" s="49">
        <v>11108204.119999999</v>
      </c>
      <c r="F75" s="48">
        <v>14766533.630000001</v>
      </c>
      <c r="G75" s="48">
        <v>11762813.57</v>
      </c>
      <c r="H75" s="49">
        <v>774483.06999999995</v>
      </c>
      <c r="I75" s="48">
        <v>11762813.57</v>
      </c>
      <c r="J75" s="49">
        <v>0</v>
      </c>
      <c r="K75" s="49">
        <f t="shared" si="15"/>
        <v>654609.45000000112</v>
      </c>
      <c r="L75" s="49">
        <f t="shared" si="22"/>
        <v>0</v>
      </c>
      <c r="M75" s="49">
        <f t="shared" si="16"/>
        <v>-3003720.0600000005</v>
      </c>
      <c r="N75" s="49">
        <f t="shared" si="17"/>
        <v>-774483.06999999995</v>
      </c>
      <c r="O75" s="50">
        <f t="shared" si="18"/>
        <v>1.0589302683789719</v>
      </c>
      <c r="P75" s="50">
        <f t="shared" si="19"/>
        <v>0</v>
      </c>
      <c r="Q75" s="50">
        <f t="shared" si="23"/>
        <v>1</v>
      </c>
      <c r="R75" s="50">
        <f t="shared" si="20"/>
        <v>0.79658597371169226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154</v>
      </c>
      <c r="D76" s="66" t="s">
        <v>155</v>
      </c>
      <c r="E76" s="49">
        <v>4045288.29</v>
      </c>
      <c r="F76" s="48">
        <v>3534652.5600000001</v>
      </c>
      <c r="G76" s="48">
        <v>2976725.54</v>
      </c>
      <c r="H76" s="49">
        <v>68526.639999999999</v>
      </c>
      <c r="I76" s="48">
        <v>2976725.54</v>
      </c>
      <c r="J76" s="49">
        <v>0</v>
      </c>
      <c r="K76" s="49">
        <f t="shared" si="15"/>
        <v>-1068562.75</v>
      </c>
      <c r="L76" s="49">
        <f t="shared" si="22"/>
        <v>0</v>
      </c>
      <c r="M76" s="49">
        <f t="shared" si="16"/>
        <v>-557927.02000000002</v>
      </c>
      <c r="N76" s="49">
        <f t="shared" si="17"/>
        <v>-68526.639999999999</v>
      </c>
      <c r="O76" s="50">
        <f t="shared" si="18"/>
        <v>0.73585003752600286</v>
      </c>
      <c r="P76" s="50">
        <f t="shared" si="19"/>
        <v>0</v>
      </c>
      <c r="Q76" s="50">
        <f t="shared" si="23"/>
        <v>1</v>
      </c>
      <c r="R76" s="50">
        <f t="shared" si="20"/>
        <v>0.84215506035478638</v>
      </c>
      <c r="S76" s="1"/>
      <c r="T76" s="1"/>
      <c r="U76" s="1"/>
      <c r="V76" s="1"/>
      <c r="W76" s="1"/>
      <c r="X76" s="1"/>
      <c r="Y76" s="1"/>
    </row>
    <row r="77" s="1" customFormat="1" ht="47.25">
      <c r="A77" s="15"/>
      <c r="B77" s="16"/>
      <c r="C77" s="45" t="s">
        <v>156</v>
      </c>
      <c r="D77" s="73" t="s">
        <v>157</v>
      </c>
      <c r="E77" s="49">
        <v>1249.8900000000001</v>
      </c>
      <c r="F77" s="49"/>
      <c r="G77" s="48"/>
      <c r="H77" s="49"/>
      <c r="I77" s="49">
        <v>450.31999999999999</v>
      </c>
      <c r="J77" s="48">
        <v>0</v>
      </c>
      <c r="K77" s="49">
        <f t="shared" si="15"/>
        <v>-799.57000000000016</v>
      </c>
      <c r="L77" s="49">
        <f t="shared" si="22"/>
        <v>450.31999999999999</v>
      </c>
      <c r="M77" s="49">
        <f t="shared" si="16"/>
        <v>450.31999999999999</v>
      </c>
      <c r="N77" s="49">
        <f t="shared" si="17"/>
        <v>0</v>
      </c>
      <c r="O77" s="50">
        <f t="shared" si="18"/>
        <v>0.36028770531806797</v>
      </c>
      <c r="P77" s="50" t="str">
        <f t="shared" si="19"/>
        <v/>
      </c>
      <c r="Q77" s="50" t="str">
        <f t="shared" si="23"/>
        <v/>
      </c>
      <c r="R77" s="50" t="str">
        <f t="shared" si="20"/>
        <v/>
      </c>
      <c r="S77" s="1"/>
      <c r="T77" s="1"/>
      <c r="U77" s="1"/>
      <c r="V77" s="1"/>
      <c r="W77" s="1"/>
      <c r="X77" s="1"/>
      <c r="Y77" s="1"/>
    </row>
    <row r="78" s="1" customFormat="1" ht="31.5">
      <c r="A78" s="15"/>
      <c r="B78" s="16"/>
      <c r="C78" s="45" t="s">
        <v>158</v>
      </c>
      <c r="D78" s="66" t="s">
        <v>159</v>
      </c>
      <c r="E78" s="49">
        <v>494848.06</v>
      </c>
      <c r="F78" s="49">
        <v>931777.56999999995</v>
      </c>
      <c r="G78" s="48">
        <v>931777.56999999995</v>
      </c>
      <c r="H78" s="49">
        <v>0</v>
      </c>
      <c r="I78" s="49">
        <v>1035220.7</v>
      </c>
      <c r="J78" s="48">
        <v>0</v>
      </c>
      <c r="K78" s="49">
        <f t="shared" si="15"/>
        <v>540372.6399999999</v>
      </c>
      <c r="L78" s="49">
        <f t="shared" si="22"/>
        <v>103443.13</v>
      </c>
      <c r="M78" s="49">
        <f t="shared" si="16"/>
        <v>103443.13</v>
      </c>
      <c r="N78" s="49">
        <f t="shared" si="17"/>
        <v>0</v>
      </c>
      <c r="O78" s="50">
        <f t="shared" si="18"/>
        <v>2.0919970869442226</v>
      </c>
      <c r="P78" s="50" t="str">
        <f t="shared" si="19"/>
        <v/>
      </c>
      <c r="Q78" s="50">
        <f t="shared" si="23"/>
        <v>1.1110169780111792</v>
      </c>
      <c r="R78" s="50">
        <f t="shared" si="20"/>
        <v>1.1110169780111792</v>
      </c>
      <c r="S78" s="1"/>
      <c r="T78" s="1"/>
      <c r="U78" s="1"/>
      <c r="V78" s="1"/>
      <c r="W78" s="1"/>
      <c r="X78" s="1"/>
      <c r="Y78" s="1"/>
    </row>
    <row r="79" s="74" customFormat="1" ht="12.75">
      <c r="A79" s="75"/>
      <c r="B79" s="76"/>
      <c r="C79" s="45" t="s">
        <v>160</v>
      </c>
      <c r="D79" s="66" t="s">
        <v>161</v>
      </c>
      <c r="E79" s="49"/>
      <c r="F79" s="49"/>
      <c r="G79" s="48"/>
      <c r="H79" s="49"/>
      <c r="I79" s="49">
        <v>0</v>
      </c>
      <c r="J79" s="48">
        <v>50.539999999999999</v>
      </c>
      <c r="K79" s="49">
        <f t="shared" si="15"/>
        <v>0</v>
      </c>
      <c r="L79" s="49">
        <f t="shared" si="22"/>
        <v>0</v>
      </c>
      <c r="M79" s="49">
        <f t="shared" si="16"/>
        <v>0</v>
      </c>
      <c r="N79" s="49">
        <f t="shared" si="17"/>
        <v>50.539999999999999</v>
      </c>
      <c r="O79" s="50" t="str">
        <f t="shared" si="18"/>
        <v/>
      </c>
      <c r="P79" s="50" t="str">
        <f t="shared" si="19"/>
        <v/>
      </c>
      <c r="Q79" s="50" t="str">
        <f t="shared" si="23"/>
        <v/>
      </c>
      <c r="R79" s="50" t="str">
        <f t="shared" si="20"/>
        <v/>
      </c>
      <c r="S79" s="74"/>
      <c r="T79" s="74"/>
      <c r="U79" s="74"/>
      <c r="V79" s="74"/>
      <c r="W79" s="74"/>
      <c r="X79" s="74"/>
      <c r="Y79" s="74"/>
    </row>
    <row r="80" s="1" customFormat="1" ht="47.25">
      <c r="A80" s="15"/>
      <c r="B80" s="16"/>
      <c r="C80" s="45" t="s">
        <v>162</v>
      </c>
      <c r="D80" s="77" t="s">
        <v>163</v>
      </c>
      <c r="E80" s="49">
        <v>159967.70000000001</v>
      </c>
      <c r="F80" s="49">
        <v>12060.280000000001</v>
      </c>
      <c r="G80" s="48">
        <v>12060.280000000001</v>
      </c>
      <c r="H80" s="49">
        <v>0</v>
      </c>
      <c r="I80" s="49">
        <v>92466.339999999997</v>
      </c>
      <c r="J80" s="48">
        <v>0</v>
      </c>
      <c r="K80" s="49">
        <f t="shared" si="15"/>
        <v>-67501.360000000015</v>
      </c>
      <c r="L80" s="49">
        <f t="shared" si="22"/>
        <v>80406.059999999998</v>
      </c>
      <c r="M80" s="49">
        <f t="shared" si="16"/>
        <v>80406.059999999998</v>
      </c>
      <c r="N80" s="49">
        <f t="shared" si="17"/>
        <v>0</v>
      </c>
      <c r="O80" s="50">
        <f t="shared" si="18"/>
        <v>0.57803131507173</v>
      </c>
      <c r="P80" s="50" t="str">
        <f t="shared" si="19"/>
        <v/>
      </c>
      <c r="Q80" s="50">
        <f t="shared" si="23"/>
        <v>7.6670143645089492</v>
      </c>
      <c r="R80" s="50">
        <f t="shared" si="20"/>
        <v>7.6670143645089492</v>
      </c>
      <c r="S80" s="1"/>
      <c r="T80" s="1"/>
      <c r="U80" s="1"/>
      <c r="V80" s="1"/>
      <c r="W80" s="1"/>
      <c r="X80" s="1"/>
      <c r="Y80" s="1"/>
    </row>
    <row r="81" s="1" customFormat="1" ht="18.75" customHeight="1">
      <c r="A81" s="15"/>
      <c r="B81" s="16"/>
      <c r="C81" s="45" t="s">
        <v>164</v>
      </c>
      <c r="D81" s="77" t="s">
        <v>165</v>
      </c>
      <c r="E81" s="49">
        <v>-323939.63</v>
      </c>
      <c r="F81" s="49"/>
      <c r="G81" s="48"/>
      <c r="H81" s="49"/>
      <c r="I81" s="49">
        <v>-137315.39999999999</v>
      </c>
      <c r="J81" s="48">
        <v>0</v>
      </c>
      <c r="K81" s="49">
        <f t="shared" si="15"/>
        <v>186624.23000000001</v>
      </c>
      <c r="L81" s="49">
        <f t="shared" si="22"/>
        <v>-137315.39999999999</v>
      </c>
      <c r="M81" s="49">
        <f t="shared" si="16"/>
        <v>-137315.39999999999</v>
      </c>
      <c r="N81" s="49">
        <f t="shared" si="17"/>
        <v>0</v>
      </c>
      <c r="O81" s="50">
        <f t="shared" si="18"/>
        <v>0.42389194554553267</v>
      </c>
      <c r="P81" s="50" t="str">
        <f t="shared" si="19"/>
        <v/>
      </c>
      <c r="Q81" s="50" t="str">
        <f t="shared" si="23"/>
        <v/>
      </c>
      <c r="R81" s="50" t="str">
        <f t="shared" si="20"/>
        <v/>
      </c>
      <c r="S81" s="1"/>
      <c r="T81" s="1"/>
      <c r="U81" s="1"/>
      <c r="V81" s="1"/>
      <c r="W81" s="1"/>
      <c r="X81" s="1"/>
      <c r="Y81" s="1"/>
    </row>
    <row r="82" s="23" customFormat="1" ht="26.25" customHeight="1">
      <c r="A82" s="69" t="s">
        <v>166</v>
      </c>
      <c r="B82" s="69"/>
      <c r="C82" s="70"/>
      <c r="D82" s="69"/>
      <c r="E82" s="28">
        <f>E71+E72</f>
        <v>43952018.713333331</v>
      </c>
      <c r="F82" s="28">
        <f>F71+F72</f>
        <v>58727778.299999997</v>
      </c>
      <c r="G82" s="28">
        <f>G71+G72</f>
        <v>50763544.640000001</v>
      </c>
      <c r="H82" s="28">
        <f>H71+H72</f>
        <v>4876747.75</v>
      </c>
      <c r="I82" s="28">
        <f>I71+I72</f>
        <v>48602558.220000006</v>
      </c>
      <c r="J82" s="28">
        <f>J71+J72</f>
        <v>1098858.98</v>
      </c>
      <c r="K82" s="28">
        <f t="shared" si="15"/>
        <v>4650539.5066666752</v>
      </c>
      <c r="L82" s="28">
        <f t="shared" si="22"/>
        <v>-2160986.4199999943</v>
      </c>
      <c r="M82" s="28">
        <f t="shared" si="16"/>
        <v>-10125220.079999991</v>
      </c>
      <c r="N82" s="28">
        <f t="shared" si="17"/>
        <v>-3777888.77</v>
      </c>
      <c r="O82" s="29">
        <f t="shared" si="18"/>
        <v>1.105809463201195</v>
      </c>
      <c r="P82" s="29">
        <f t="shared" si="19"/>
        <v>0.22532618792924033</v>
      </c>
      <c r="Q82" s="29">
        <f t="shared" si="23"/>
        <v>0.95743034818933415</v>
      </c>
      <c r="R82" s="29">
        <f t="shared" si="20"/>
        <v>0.82759061600666761</v>
      </c>
      <c r="S82" s="23"/>
      <c r="T82" s="23"/>
      <c r="U82" s="23"/>
      <c r="V82" s="23"/>
      <c r="W82" s="23"/>
      <c r="X82" s="23"/>
      <c r="Y82" s="23"/>
    </row>
    <row r="83" ht="15.75">
      <c r="A83" s="78" t="s">
        <v>167</v>
      </c>
      <c r="B83" s="79"/>
      <c r="C83" s="80"/>
      <c r="D83" s="81"/>
      <c r="E83" s="82"/>
      <c r="F83" s="83"/>
      <c r="G83" s="83"/>
      <c r="H83" s="83"/>
      <c r="I83" s="5"/>
      <c r="J83" s="84"/>
      <c r="K83" s="85"/>
      <c r="L83" s="85"/>
      <c r="M83" s="83"/>
      <c r="N83" s="83"/>
      <c r="O83" s="83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2.75">
      <c r="A84" s="1"/>
      <c r="B84" s="1"/>
      <c r="C84" s="2"/>
      <c r="D84" s="1"/>
      <c r="E84" s="3"/>
      <c r="F84" s="1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>
      <c r="A85" s="1"/>
      <c r="B85" s="1"/>
      <c r="C85" s="2"/>
      <c r="D85" s="1"/>
      <c r="E85" s="3"/>
      <c r="G85" s="1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>
      <c r="E86" s="3"/>
      <c r="H86" s="4"/>
      <c r="I86" s="5"/>
      <c r="J86" s="5"/>
      <c r="T86" s="1"/>
      <c r="U86" s="1"/>
      <c r="V86" s="1"/>
      <c r="W86" s="1"/>
    </row>
    <row r="87" ht="12.75">
      <c r="D87" s="1"/>
      <c r="E87" s="3"/>
      <c r="F87" s="1"/>
      <c r="G87" s="1"/>
      <c r="H87" s="4"/>
      <c r="I87" s="5"/>
      <c r="J87" s="5"/>
      <c r="T87" s="1"/>
      <c r="U87" s="1"/>
      <c r="V87" s="1"/>
      <c r="W87" s="1"/>
    </row>
    <row r="88" ht="12.75">
      <c r="E88" s="3"/>
      <c r="F88" s="1"/>
      <c r="G88" s="1"/>
      <c r="H88" s="4"/>
      <c r="I88" s="5"/>
      <c r="J88" s="5"/>
      <c r="S88" s="1"/>
      <c r="V88" s="1"/>
      <c r="W88" s="1"/>
      <c r="Z88" s="1"/>
    </row>
    <row r="89" ht="12.75">
      <c r="E89" s="3"/>
      <c r="F89" s="1"/>
      <c r="G89" s="1"/>
      <c r="H89" s="4"/>
      <c r="I89" s="5"/>
      <c r="J89" s="5"/>
      <c r="V89" s="1"/>
      <c r="W89" s="1"/>
    </row>
    <row r="90" ht="12.75">
      <c r="F90" s="1"/>
      <c r="H90" s="4"/>
      <c r="I90" s="5"/>
    </row>
    <row r="91" ht="12.75">
      <c r="F91" s="1"/>
      <c r="H91" s="4"/>
      <c r="I91" s="5"/>
    </row>
    <row r="92" ht="12.75">
      <c r="F92" s="1"/>
      <c r="H92" s="4"/>
      <c r="I92" s="5"/>
    </row>
    <row r="93" ht="12.75">
      <c r="F93" s="1"/>
      <c r="H93" s="4"/>
      <c r="I93" s="5"/>
    </row>
    <row r="94" ht="12.75">
      <c r="F94" s="1"/>
      <c r="I94" s="5"/>
    </row>
  </sheetData>
  <autoFilter ref="A4:T83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1"/>
    <mergeCell ref="B73:B81"/>
    <mergeCell ref="A82:D82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6" t="s">
        <v>168</v>
      </c>
      <c r="B1" s="86"/>
      <c r="C1" s="86"/>
      <c r="D1" s="86"/>
      <c r="E1" s="86"/>
      <c r="F1" s="86"/>
      <c r="G1" s="87"/>
      <c r="H1" s="87"/>
      <c r="I1" s="87"/>
      <c r="J1" s="87"/>
    </row>
    <row r="2">
      <c r="A2" s="2" t="s">
        <v>169</v>
      </c>
      <c r="B2" s="87"/>
      <c r="C2" s="87"/>
      <c r="D2" s="87"/>
      <c r="E2" s="87"/>
      <c r="F2" s="87"/>
      <c r="G2" s="87"/>
      <c r="H2" s="87"/>
      <c r="I2" s="87"/>
      <c r="J2" s="87"/>
    </row>
    <row r="3" ht="14.25">
      <c r="A3" s="88"/>
      <c r="B3" s="89"/>
      <c r="C3" s="89"/>
      <c r="D3" s="89"/>
      <c r="E3" s="89"/>
      <c r="F3" s="89"/>
      <c r="G3" s="89"/>
      <c r="H3" s="89"/>
      <c r="I3" s="89"/>
      <c r="J3" s="89"/>
    </row>
    <row r="4" ht="14.25">
      <c r="A4" s="90"/>
      <c r="B4" s="90"/>
      <c r="C4" s="90"/>
      <c r="D4" s="90"/>
      <c r="E4" s="90"/>
      <c r="F4" s="90"/>
      <c r="G4" s="91"/>
      <c r="H4" s="91"/>
      <c r="I4" s="89"/>
      <c r="J4" s="89"/>
    </row>
    <row r="5">
      <c r="A5" s="92" t="s">
        <v>170</v>
      </c>
      <c r="B5" s="92"/>
      <c r="C5" s="92"/>
      <c r="D5" s="92"/>
      <c r="E5" s="92"/>
      <c r="F5" s="92"/>
      <c r="G5" s="92"/>
      <c r="H5" s="92"/>
      <c r="I5" s="92"/>
      <c r="J5" s="92"/>
    </row>
    <row r="6">
      <c r="A6" s="92" t="s">
        <v>171</v>
      </c>
      <c r="B6" s="92"/>
      <c r="C6" s="92"/>
      <c r="D6" s="93"/>
      <c r="E6" s="93"/>
      <c r="F6" s="93"/>
      <c r="G6" s="93"/>
      <c r="H6" s="93"/>
      <c r="I6" s="93"/>
      <c r="J6" s="93"/>
    </row>
    <row r="7">
      <c r="A7" s="92" t="s">
        <v>172</v>
      </c>
      <c r="B7" s="92"/>
      <c r="C7" s="92"/>
      <c r="D7" s="93"/>
      <c r="E7" s="93"/>
      <c r="F7" s="93"/>
      <c r="G7" s="93"/>
      <c r="H7" s="93"/>
      <c r="I7" s="93"/>
      <c r="J7" s="93"/>
    </row>
    <row r="8">
      <c r="A8" s="92"/>
      <c r="B8" s="92"/>
      <c r="C8" s="92"/>
      <c r="D8" s="93"/>
      <c r="E8" s="93"/>
      <c r="F8" s="93"/>
      <c r="G8" s="93"/>
      <c r="H8" s="93"/>
      <c r="I8" s="93"/>
      <c r="J8" s="93"/>
    </row>
    <row r="9">
      <c r="A9" s="94" t="s">
        <v>173</v>
      </c>
      <c r="B9" s="94"/>
      <c r="C9" s="94"/>
      <c r="D9" s="87"/>
      <c r="E9" s="87"/>
      <c r="F9" s="87"/>
      <c r="G9" s="87"/>
      <c r="H9" s="87"/>
      <c r="I9" s="87"/>
      <c r="J9" s="87"/>
    </row>
    <row r="10" ht="33.75">
      <c r="A10" s="95" t="s">
        <v>174</v>
      </c>
      <c r="B10" s="95" t="s">
        <v>175</v>
      </c>
      <c r="C10" s="95" t="s">
        <v>176</v>
      </c>
      <c r="D10" s="93"/>
      <c r="E10" s="93"/>
      <c r="F10" s="93"/>
      <c r="G10" s="93"/>
      <c r="H10" s="93"/>
      <c r="I10" s="93"/>
      <c r="J10" s="93"/>
    </row>
    <row r="11">
      <c r="A11" s="96" t="s">
        <v>23</v>
      </c>
      <c r="B11" s="96" t="s">
        <v>177</v>
      </c>
      <c r="C11" s="97">
        <v>245797.26000000001</v>
      </c>
      <c r="D11" s="93"/>
      <c r="E11" s="93"/>
      <c r="F11" s="93"/>
      <c r="G11" s="93"/>
      <c r="H11" s="93"/>
      <c r="I11" s="93"/>
      <c r="J11" s="93"/>
    </row>
    <row r="12">
      <c r="A12" s="96" t="s">
        <v>23</v>
      </c>
      <c r="B12" s="96" t="s">
        <v>178</v>
      </c>
      <c r="C12" s="97">
        <v>1.99</v>
      </c>
      <c r="D12" s="93"/>
      <c r="E12" s="93"/>
      <c r="F12" s="93"/>
      <c r="G12" s="93"/>
      <c r="H12" s="93"/>
      <c r="I12" s="93"/>
      <c r="J12" s="93"/>
    </row>
    <row r="13">
      <c r="A13" s="96" t="s">
        <v>23</v>
      </c>
      <c r="B13" s="96" t="s">
        <v>179</v>
      </c>
      <c r="C13" s="97">
        <v>1340.74</v>
      </c>
      <c r="D13" s="93"/>
      <c r="E13" s="93"/>
      <c r="F13" s="93"/>
      <c r="G13" s="93"/>
      <c r="H13" s="93"/>
      <c r="I13" s="93"/>
      <c r="J13" s="93"/>
    </row>
    <row r="14">
      <c r="A14" s="96" t="s">
        <v>23</v>
      </c>
      <c r="B14" s="96" t="s">
        <v>180</v>
      </c>
      <c r="C14" s="97">
        <v>0.029999999999999999</v>
      </c>
      <c r="D14" s="93"/>
      <c r="E14" s="93"/>
      <c r="F14" s="93"/>
      <c r="G14" s="93"/>
      <c r="H14" s="93"/>
      <c r="I14" s="93"/>
      <c r="J14" s="93"/>
    </row>
    <row r="15">
      <c r="A15" s="96" t="s">
        <v>23</v>
      </c>
      <c r="B15" s="96" t="s">
        <v>181</v>
      </c>
      <c r="C15" s="97">
        <v>1175.99</v>
      </c>
      <c r="D15" s="93"/>
      <c r="E15" s="93"/>
      <c r="F15" s="93"/>
      <c r="G15" s="93"/>
      <c r="H15" s="93"/>
      <c r="I15" s="93"/>
      <c r="J15" s="93"/>
    </row>
    <row r="16">
      <c r="A16" s="96" t="s">
        <v>23</v>
      </c>
      <c r="B16" s="96" t="s">
        <v>182</v>
      </c>
      <c r="C16" s="97">
        <v>0.56000000000000005</v>
      </c>
      <c r="D16" s="93"/>
      <c r="E16" s="93"/>
      <c r="F16" s="93"/>
      <c r="G16" s="93"/>
      <c r="H16" s="93"/>
      <c r="I16" s="93"/>
      <c r="J16" s="93"/>
    </row>
    <row r="17">
      <c r="A17" s="96" t="s">
        <v>23</v>
      </c>
      <c r="B17" s="96" t="s">
        <v>183</v>
      </c>
      <c r="C17" s="97">
        <v>1072.27</v>
      </c>
      <c r="D17" s="93"/>
      <c r="E17" s="93"/>
      <c r="F17" s="93"/>
      <c r="G17" s="93"/>
      <c r="H17" s="93"/>
      <c r="I17" s="93"/>
      <c r="J17" s="93"/>
    </row>
    <row r="18">
      <c r="A18" s="96" t="s">
        <v>23</v>
      </c>
      <c r="B18" s="96" t="s">
        <v>184</v>
      </c>
      <c r="C18" s="97">
        <v>7921.6499999999996</v>
      </c>
      <c r="D18" s="93"/>
      <c r="E18" s="93"/>
      <c r="F18" s="93"/>
      <c r="G18" s="93"/>
      <c r="H18" s="93"/>
      <c r="I18" s="93"/>
      <c r="J18" s="93"/>
    </row>
    <row r="19">
      <c r="A19" s="96" t="s">
        <v>23</v>
      </c>
      <c r="B19" s="96" t="s">
        <v>185</v>
      </c>
      <c r="C19" s="97">
        <v>6621.3400000000001</v>
      </c>
      <c r="D19" s="93"/>
      <c r="E19" s="93"/>
      <c r="F19" s="93"/>
      <c r="G19" s="93"/>
      <c r="H19" s="93"/>
      <c r="I19" s="93"/>
      <c r="J19" s="93"/>
    </row>
    <row r="20">
      <c r="A20" s="96" t="s">
        <v>23</v>
      </c>
      <c r="B20" s="96" t="s">
        <v>186</v>
      </c>
      <c r="C20" s="97">
        <v>11978.809999999999</v>
      </c>
      <c r="D20" s="93"/>
      <c r="E20" s="93"/>
      <c r="F20" s="93"/>
      <c r="G20" s="93"/>
      <c r="H20" s="93"/>
      <c r="I20" s="93"/>
      <c r="J20" s="93"/>
    </row>
    <row r="21">
      <c r="A21" s="96" t="s">
        <v>23</v>
      </c>
      <c r="B21" s="96" t="s">
        <v>187</v>
      </c>
      <c r="C21" s="97">
        <v>0.01</v>
      </c>
      <c r="D21" s="93"/>
      <c r="E21" s="93"/>
      <c r="F21" s="93"/>
      <c r="G21" s="93"/>
      <c r="H21" s="93"/>
      <c r="I21" s="93"/>
      <c r="J21" s="93"/>
    </row>
    <row r="22">
      <c r="A22" s="96" t="s">
        <v>23</v>
      </c>
      <c r="B22" s="96" t="s">
        <v>188</v>
      </c>
      <c r="C22" s="97">
        <v>0.11</v>
      </c>
      <c r="D22" s="93"/>
      <c r="E22" s="93"/>
      <c r="F22" s="93"/>
      <c r="G22" s="93"/>
      <c r="H22" s="93"/>
      <c r="I22" s="93"/>
      <c r="J22" s="93"/>
    </row>
    <row r="23">
      <c r="A23" s="96" t="s">
        <v>23</v>
      </c>
      <c r="B23" s="96" t="s">
        <v>189</v>
      </c>
      <c r="C23" s="97">
        <v>-0.13</v>
      </c>
      <c r="D23" s="93"/>
      <c r="E23" s="93"/>
      <c r="F23" s="93"/>
      <c r="G23" s="93"/>
      <c r="H23" s="93"/>
      <c r="I23" s="93"/>
      <c r="J23" s="93"/>
    </row>
    <row r="24">
      <c r="A24" s="96" t="s">
        <v>23</v>
      </c>
      <c r="B24" s="96" t="s">
        <v>190</v>
      </c>
      <c r="C24" s="97">
        <v>7529.8599999999997</v>
      </c>
      <c r="D24" s="93"/>
      <c r="E24" s="93"/>
      <c r="F24" s="93"/>
      <c r="G24" s="93"/>
      <c r="H24" s="93"/>
      <c r="I24" s="93"/>
      <c r="J24" s="93"/>
    </row>
    <row r="25">
      <c r="A25" s="96" t="s">
        <v>23</v>
      </c>
      <c r="B25" s="96" t="s">
        <v>191</v>
      </c>
      <c r="C25" s="97">
        <v>1.52</v>
      </c>
      <c r="D25" s="93"/>
      <c r="E25" s="93"/>
      <c r="F25" s="93"/>
      <c r="G25" s="93"/>
      <c r="H25" s="93"/>
      <c r="I25" s="93"/>
      <c r="J25" s="93"/>
    </row>
    <row r="26">
      <c r="A26" s="96" t="s">
        <v>23</v>
      </c>
      <c r="B26" s="96" t="s">
        <v>192</v>
      </c>
      <c r="C26" s="97">
        <v>387.13</v>
      </c>
      <c r="D26" s="93"/>
      <c r="E26" s="93"/>
      <c r="F26" s="93"/>
      <c r="G26" s="93"/>
      <c r="H26" s="93"/>
      <c r="I26" s="93"/>
      <c r="J26" s="93"/>
    </row>
    <row r="27">
      <c r="A27" s="96" t="s">
        <v>23</v>
      </c>
      <c r="B27" s="96" t="s">
        <v>193</v>
      </c>
      <c r="C27" s="97">
        <v>0.02</v>
      </c>
      <c r="D27" s="93"/>
      <c r="E27" s="93"/>
      <c r="F27" s="93"/>
      <c r="G27" s="93"/>
      <c r="H27" s="93"/>
      <c r="I27" s="93"/>
      <c r="J27" s="93"/>
    </row>
    <row r="28">
      <c r="A28" s="96" t="s">
        <v>23</v>
      </c>
      <c r="B28" s="96" t="s">
        <v>194</v>
      </c>
      <c r="C28" s="97">
        <v>6.1299999999999999</v>
      </c>
      <c r="D28" s="93"/>
      <c r="E28" s="93"/>
      <c r="F28" s="93"/>
      <c r="G28" s="93"/>
      <c r="H28" s="93"/>
      <c r="I28" s="93"/>
      <c r="J28" s="93"/>
    </row>
    <row r="29">
      <c r="A29" s="96" t="s">
        <v>23</v>
      </c>
      <c r="B29" s="96" t="s">
        <v>195</v>
      </c>
      <c r="C29" s="97">
        <v>2</v>
      </c>
      <c r="D29" s="93"/>
      <c r="E29" s="93"/>
      <c r="F29" s="93"/>
      <c r="G29" s="93"/>
      <c r="H29" s="93"/>
      <c r="I29" s="93"/>
      <c r="J29" s="93"/>
    </row>
    <row r="30">
      <c r="A30" s="96" t="s">
        <v>23</v>
      </c>
      <c r="B30" s="96" t="s">
        <v>196</v>
      </c>
      <c r="C30" s="97">
        <v>2411.8400000000001</v>
      </c>
      <c r="D30" s="93"/>
      <c r="E30" s="93"/>
      <c r="F30" s="93"/>
      <c r="G30" s="93"/>
      <c r="H30" s="93"/>
      <c r="I30" s="93"/>
      <c r="J30" s="93"/>
    </row>
    <row r="31">
      <c r="A31" s="96" t="s">
        <v>23</v>
      </c>
      <c r="B31" s="96" t="s">
        <v>197</v>
      </c>
      <c r="C31" s="97">
        <v>790.14999999999998</v>
      </c>
      <c r="D31" s="93"/>
      <c r="E31" s="93"/>
      <c r="F31" s="93"/>
      <c r="G31" s="93"/>
      <c r="H31" s="93"/>
      <c r="I31" s="93"/>
      <c r="J31" s="93"/>
    </row>
    <row r="32">
      <c r="A32" s="96" t="s">
        <v>23</v>
      </c>
      <c r="B32" s="96" t="s">
        <v>198</v>
      </c>
      <c r="C32" s="97">
        <v>143.41999999999999</v>
      </c>
      <c r="D32" s="93"/>
      <c r="E32" s="93"/>
      <c r="F32" s="93"/>
      <c r="G32" s="93"/>
      <c r="H32" s="93"/>
      <c r="I32" s="93"/>
      <c r="J32" s="93"/>
    </row>
    <row r="33">
      <c r="A33" s="96" t="s">
        <v>23</v>
      </c>
      <c r="B33" s="96" t="s">
        <v>199</v>
      </c>
      <c r="C33" s="97">
        <v>269.63999999999999</v>
      </c>
      <c r="D33" s="93"/>
      <c r="E33" s="93"/>
      <c r="F33" s="93"/>
      <c r="G33" s="93"/>
      <c r="H33" s="93"/>
      <c r="I33" s="93"/>
      <c r="J33" s="93"/>
    </row>
    <row r="34">
      <c r="A34" s="96" t="s">
        <v>23</v>
      </c>
      <c r="B34" s="96" t="s">
        <v>200</v>
      </c>
      <c r="C34" s="97">
        <v>5756.6599999999999</v>
      </c>
      <c r="D34" s="93"/>
      <c r="E34" s="93"/>
      <c r="F34" s="93"/>
      <c r="G34" s="93"/>
      <c r="H34" s="93"/>
      <c r="I34" s="93"/>
      <c r="J34" s="93"/>
    </row>
    <row r="35">
      <c r="A35" s="96" t="s">
        <v>23</v>
      </c>
      <c r="B35" s="96" t="s">
        <v>201</v>
      </c>
      <c r="C35" s="97">
        <v>211.19</v>
      </c>
      <c r="D35" s="93"/>
      <c r="E35" s="93"/>
      <c r="F35" s="93"/>
      <c r="G35" s="93"/>
      <c r="H35" s="93"/>
      <c r="I35" s="93"/>
      <c r="J35" s="93"/>
    </row>
    <row r="36">
      <c r="A36" s="96" t="s">
        <v>53</v>
      </c>
      <c r="B36" s="96" t="s">
        <v>202</v>
      </c>
      <c r="C36" s="97">
        <v>3.2000000000000002</v>
      </c>
      <c r="D36" s="93"/>
      <c r="E36" s="93"/>
      <c r="F36" s="93"/>
      <c r="G36" s="93"/>
      <c r="H36" s="93"/>
      <c r="I36" s="93"/>
      <c r="J36" s="93"/>
    </row>
    <row r="37">
      <c r="A37" s="96" t="s">
        <v>59</v>
      </c>
      <c r="B37" s="96" t="s">
        <v>203</v>
      </c>
      <c r="C37" s="97">
        <v>185</v>
      </c>
      <c r="D37" s="93"/>
      <c r="E37" s="93"/>
      <c r="F37" s="93"/>
      <c r="G37" s="93"/>
      <c r="H37" s="93"/>
      <c r="I37" s="93"/>
      <c r="J37" s="93"/>
    </row>
    <row r="38">
      <c r="A38" s="96" t="s">
        <v>89</v>
      </c>
      <c r="B38" s="96" t="s">
        <v>204</v>
      </c>
      <c r="C38" s="98">
        <v>18605.799999999999</v>
      </c>
      <c r="D38" s="93"/>
      <c r="E38" s="93"/>
      <c r="F38" s="93"/>
      <c r="G38" s="93"/>
      <c r="H38" s="93"/>
      <c r="I38" s="93"/>
      <c r="J38" s="93"/>
    </row>
    <row r="39">
      <c r="A39" s="96" t="s">
        <v>89</v>
      </c>
      <c r="B39" s="96" t="s">
        <v>205</v>
      </c>
      <c r="C39" s="98">
        <v>3341.9899999999998</v>
      </c>
      <c r="D39" s="93"/>
      <c r="E39" s="93"/>
      <c r="F39" s="93"/>
      <c r="G39" s="93"/>
      <c r="H39" s="93"/>
      <c r="I39" s="93"/>
      <c r="J39" s="93"/>
    </row>
    <row r="40">
      <c r="A40" s="96" t="s">
        <v>89</v>
      </c>
      <c r="B40" s="96" t="s">
        <v>206</v>
      </c>
      <c r="C40" s="98">
        <v>820.28999999999996</v>
      </c>
      <c r="D40" s="93"/>
      <c r="E40" s="93"/>
      <c r="F40" s="93"/>
      <c r="G40" s="93"/>
      <c r="H40" s="93"/>
      <c r="I40" s="93"/>
      <c r="J40" s="93"/>
    </row>
    <row r="41">
      <c r="A41" s="96" t="s">
        <v>73</v>
      </c>
      <c r="B41" s="96" t="s">
        <v>207</v>
      </c>
      <c r="C41" s="98">
        <v>171.46000000000001</v>
      </c>
      <c r="D41" s="93"/>
      <c r="E41" s="93"/>
      <c r="F41" s="93"/>
      <c r="G41" s="93"/>
      <c r="H41" s="93"/>
      <c r="I41" s="93"/>
      <c r="J41" s="93"/>
    </row>
    <row r="42">
      <c r="A42" s="96" t="s">
        <v>56</v>
      </c>
      <c r="B42" s="96" t="s">
        <v>208</v>
      </c>
      <c r="C42" s="98">
        <v>4136.8100000000004</v>
      </c>
      <c r="D42" s="93"/>
      <c r="E42" s="93"/>
      <c r="F42" s="93"/>
      <c r="G42" s="93"/>
      <c r="H42" s="93"/>
      <c r="I42" s="93"/>
      <c r="J42" s="93"/>
    </row>
    <row r="43">
      <c r="A43" s="96" t="s">
        <v>89</v>
      </c>
      <c r="B43" s="96" t="s">
        <v>209</v>
      </c>
      <c r="C43" s="98">
        <v>15.789999999999999</v>
      </c>
      <c r="D43" s="93"/>
      <c r="E43" s="93"/>
      <c r="F43" s="93"/>
      <c r="G43" s="93"/>
      <c r="H43" s="93"/>
      <c r="I43" s="93"/>
      <c r="J43" s="93"/>
    </row>
    <row r="44">
      <c r="A44" s="96" t="s">
        <v>89</v>
      </c>
      <c r="B44" s="96" t="s">
        <v>210</v>
      </c>
      <c r="C44" s="98">
        <v>4.8300000000000001</v>
      </c>
      <c r="D44" s="99">
        <f>C44+C43</f>
        <v>20.619999999999997</v>
      </c>
      <c r="E44" s="93"/>
      <c r="F44" s="93"/>
      <c r="G44" s="93"/>
      <c r="H44" s="93"/>
      <c r="I44" s="93"/>
      <c r="J44" s="93"/>
    </row>
    <row r="45">
      <c r="A45" s="96" t="s">
        <v>73</v>
      </c>
      <c r="B45" s="96" t="s">
        <v>211</v>
      </c>
      <c r="C45" s="98">
        <v>29.170000000000002</v>
      </c>
      <c r="D45" s="93"/>
      <c r="E45" s="93"/>
      <c r="F45" s="93"/>
      <c r="G45" s="93"/>
      <c r="H45" s="93"/>
      <c r="I45" s="93"/>
      <c r="J45" s="93"/>
    </row>
    <row r="46">
      <c r="A46" s="96" t="s">
        <v>212</v>
      </c>
      <c r="B46" s="96" t="s">
        <v>211</v>
      </c>
      <c r="C46" s="98">
        <v>547.03999999999996</v>
      </c>
      <c r="D46" s="93"/>
      <c r="E46" s="93"/>
      <c r="F46" s="93"/>
      <c r="G46" s="93"/>
      <c r="H46" s="93"/>
      <c r="I46" s="93"/>
      <c r="J46" s="93"/>
    </row>
    <row r="47">
      <c r="A47" s="96" t="s">
        <v>89</v>
      </c>
      <c r="B47" s="96" t="s">
        <v>211</v>
      </c>
      <c r="C47" s="98">
        <v>577.13999999999999</v>
      </c>
      <c r="D47" s="93"/>
      <c r="E47" s="93"/>
      <c r="F47" s="93"/>
      <c r="G47" s="93"/>
      <c r="H47" s="93"/>
      <c r="I47" s="93"/>
      <c r="J47" s="93"/>
    </row>
    <row r="48">
      <c r="A48" s="96" t="s">
        <v>59</v>
      </c>
      <c r="B48" s="96" t="s">
        <v>213</v>
      </c>
      <c r="C48" s="98">
        <v>4398.9499999999998</v>
      </c>
      <c r="D48" s="93"/>
      <c r="E48" s="93"/>
      <c r="F48" s="93"/>
      <c r="G48" s="93"/>
      <c r="H48" s="93"/>
      <c r="I48" s="93"/>
      <c r="J48" s="93"/>
    </row>
    <row r="49">
      <c r="A49" s="96" t="s">
        <v>59</v>
      </c>
      <c r="B49" s="96" t="s">
        <v>214</v>
      </c>
      <c r="C49" s="98">
        <v>216.31999999999999</v>
      </c>
      <c r="D49" s="93"/>
      <c r="E49" s="93"/>
      <c r="F49" s="93"/>
      <c r="G49" s="93"/>
      <c r="H49" s="93"/>
      <c r="I49" s="93"/>
      <c r="J49" s="93"/>
    </row>
    <row r="50">
      <c r="A50" s="96" t="s">
        <v>215</v>
      </c>
      <c r="B50" s="96" t="s">
        <v>216</v>
      </c>
      <c r="C50" s="98">
        <v>1.8500000000000001</v>
      </c>
      <c r="D50" s="93"/>
      <c r="E50" s="93"/>
      <c r="F50" s="93"/>
      <c r="G50" s="93"/>
      <c r="H50" s="93"/>
      <c r="I50" s="93"/>
      <c r="J50" s="93"/>
    </row>
    <row r="51">
      <c r="A51" s="96" t="s">
        <v>215</v>
      </c>
      <c r="B51" s="96" t="s">
        <v>217</v>
      </c>
      <c r="C51" s="98">
        <v>0.54000000000000004</v>
      </c>
      <c r="D51" s="93"/>
      <c r="E51" s="93"/>
      <c r="F51" s="93"/>
      <c r="G51" s="93"/>
      <c r="H51" s="93"/>
      <c r="I51" s="93"/>
      <c r="J51" s="93"/>
    </row>
    <row r="52">
      <c r="A52" s="96" t="s">
        <v>218</v>
      </c>
      <c r="B52" s="96" t="s">
        <v>219</v>
      </c>
      <c r="C52" s="98">
        <v>3.0800000000000001</v>
      </c>
      <c r="D52" s="99">
        <f>SUBTOTAL(9,C50:C52)</f>
        <v>5.4700000000000006</v>
      </c>
      <c r="E52" s="93"/>
      <c r="F52" s="93"/>
      <c r="G52" s="93"/>
      <c r="H52" s="93"/>
      <c r="I52" s="93"/>
      <c r="J52" s="93"/>
    </row>
    <row r="53">
      <c r="A53" s="96" t="s">
        <v>220</v>
      </c>
      <c r="B53" s="96" t="s">
        <v>221</v>
      </c>
      <c r="C53" s="98">
        <v>37.100000000000001</v>
      </c>
      <c r="D53" s="93"/>
      <c r="E53" s="93"/>
      <c r="F53" s="93"/>
      <c r="G53" s="93"/>
      <c r="H53" s="93"/>
      <c r="I53" s="93"/>
      <c r="J53" s="93"/>
    </row>
    <row r="54">
      <c r="A54" s="96" t="s">
        <v>222</v>
      </c>
      <c r="B54" s="96" t="s">
        <v>223</v>
      </c>
      <c r="C54" s="98">
        <v>214.03999999999999</v>
      </c>
      <c r="D54" s="93"/>
      <c r="E54" s="93"/>
      <c r="F54" s="93"/>
      <c r="G54" s="93"/>
      <c r="H54" s="93"/>
      <c r="I54" s="93"/>
      <c r="J54" s="93"/>
    </row>
    <row r="55">
      <c r="A55" s="96" t="s">
        <v>112</v>
      </c>
      <c r="B55" s="96" t="s">
        <v>224</v>
      </c>
      <c r="C55" s="98">
        <v>11128.219999999999</v>
      </c>
      <c r="D55" s="93"/>
      <c r="E55" s="93"/>
      <c r="F55" s="93"/>
      <c r="G55" s="93"/>
      <c r="H55" s="93"/>
      <c r="I55" s="93"/>
      <c r="J55" s="93"/>
    </row>
    <row r="56">
      <c r="A56" s="96" t="s">
        <v>112</v>
      </c>
      <c r="B56" s="96" t="s">
        <v>225</v>
      </c>
      <c r="C56" s="98">
        <v>7715.71</v>
      </c>
      <c r="D56" s="93"/>
      <c r="E56" s="93"/>
      <c r="F56" s="93"/>
      <c r="G56" s="93"/>
      <c r="H56" s="93"/>
      <c r="I56" s="93"/>
      <c r="J56" s="93"/>
    </row>
    <row r="57">
      <c r="A57" s="96" t="s">
        <v>112</v>
      </c>
      <c r="B57" s="96" t="s">
        <v>226</v>
      </c>
      <c r="C57" s="98">
        <v>70754.279999999999</v>
      </c>
      <c r="D57" s="93"/>
      <c r="E57" s="93"/>
      <c r="F57" s="93"/>
      <c r="G57" s="93"/>
      <c r="H57" s="93"/>
      <c r="I57" s="93"/>
      <c r="J57" s="93"/>
    </row>
    <row r="58">
      <c r="A58" s="96" t="s">
        <v>73</v>
      </c>
      <c r="B58" s="96" t="s">
        <v>227</v>
      </c>
      <c r="C58" s="98">
        <v>57.340000000000003</v>
      </c>
      <c r="D58" s="93"/>
      <c r="E58" s="93"/>
      <c r="F58" s="93"/>
      <c r="G58" s="93"/>
      <c r="H58" s="93"/>
      <c r="I58" s="93"/>
      <c r="J58" s="93"/>
    </row>
    <row r="59">
      <c r="A59" s="96" t="s">
        <v>228</v>
      </c>
      <c r="B59" s="96" t="s">
        <v>227</v>
      </c>
      <c r="C59" s="98">
        <v>0.10000000000000001</v>
      </c>
      <c r="D59" s="93"/>
      <c r="E59" s="93"/>
      <c r="F59" s="93"/>
      <c r="G59" s="93"/>
      <c r="H59" s="93"/>
      <c r="I59" s="93"/>
      <c r="J59" s="93"/>
    </row>
    <row r="60">
      <c r="A60" s="96" t="s">
        <v>229</v>
      </c>
      <c r="B60" s="96" t="s">
        <v>227</v>
      </c>
      <c r="C60" s="98">
        <v>20.75</v>
      </c>
      <c r="D60" s="93"/>
      <c r="E60" s="93"/>
      <c r="F60" s="93"/>
      <c r="G60" s="93"/>
      <c r="H60" s="93"/>
      <c r="I60" s="93"/>
      <c r="J60" s="93"/>
    </row>
    <row r="61">
      <c r="A61" s="96" t="s">
        <v>230</v>
      </c>
      <c r="B61" s="96" t="s">
        <v>227</v>
      </c>
      <c r="C61" s="98">
        <v>9.1999999999999993</v>
      </c>
      <c r="D61" s="93"/>
      <c r="E61" s="93"/>
      <c r="F61" s="93"/>
      <c r="G61" s="93"/>
      <c r="H61" s="93"/>
      <c r="I61" s="93"/>
      <c r="J61" s="93"/>
    </row>
    <row r="62">
      <c r="A62" s="96" t="s">
        <v>231</v>
      </c>
      <c r="B62" s="96" t="s">
        <v>227</v>
      </c>
      <c r="C62" s="98">
        <v>739.20000000000005</v>
      </c>
      <c r="D62" s="93"/>
      <c r="E62" s="93"/>
      <c r="F62" s="93"/>
      <c r="G62" s="93"/>
      <c r="H62" s="93"/>
      <c r="I62" s="93"/>
      <c r="J62" s="93"/>
    </row>
    <row r="63">
      <c r="A63" s="96" t="s">
        <v>112</v>
      </c>
      <c r="B63" s="96" t="s">
        <v>227</v>
      </c>
      <c r="C63" s="98">
        <v>60.850000000000001</v>
      </c>
      <c r="D63" s="93"/>
      <c r="E63" s="93"/>
      <c r="F63" s="93"/>
      <c r="G63" s="93"/>
      <c r="H63" s="93"/>
      <c r="I63" s="93"/>
      <c r="J63" s="93"/>
    </row>
    <row r="64">
      <c r="A64" s="96" t="s">
        <v>232</v>
      </c>
      <c r="B64" s="96" t="s">
        <v>227</v>
      </c>
      <c r="C64" s="98">
        <v>3.8399999999999999</v>
      </c>
      <c r="D64" s="93"/>
      <c r="E64" s="93"/>
      <c r="F64" s="93"/>
      <c r="G64" s="93"/>
      <c r="H64" s="93"/>
      <c r="I64" s="93"/>
      <c r="J64" s="93"/>
    </row>
    <row r="65">
      <c r="A65" s="96" t="s">
        <v>212</v>
      </c>
      <c r="B65" s="96" t="s">
        <v>227</v>
      </c>
      <c r="C65" s="98">
        <v>7.0800000000000001</v>
      </c>
      <c r="D65" s="99">
        <f>C65+C64+C62+C61+C60+C59+C58+C54+C53</f>
        <v>1088.6500000000001</v>
      </c>
      <c r="E65" s="93"/>
      <c r="F65" s="93"/>
      <c r="G65" s="93"/>
      <c r="H65" s="93"/>
      <c r="I65" s="93"/>
      <c r="J65" s="93"/>
    </row>
    <row r="66">
      <c r="A66" s="96" t="s">
        <v>112</v>
      </c>
      <c r="B66" s="96" t="s">
        <v>233</v>
      </c>
      <c r="C66" s="97">
        <v>20.59</v>
      </c>
      <c r="D66" s="93"/>
      <c r="E66" s="93"/>
      <c r="F66" s="93"/>
      <c r="G66" s="93"/>
      <c r="H66" s="93"/>
      <c r="I66" s="93"/>
      <c r="J66" s="93"/>
    </row>
    <row r="67">
      <c r="A67" s="96" t="s">
        <v>89</v>
      </c>
      <c r="B67" s="96" t="s">
        <v>234</v>
      </c>
      <c r="C67" s="98">
        <v>9770.8799999999992</v>
      </c>
      <c r="D67" s="93"/>
      <c r="E67" s="93"/>
      <c r="F67" s="93"/>
      <c r="G67" s="93"/>
      <c r="H67" s="93"/>
      <c r="I67" s="93"/>
      <c r="J67" s="93"/>
    </row>
    <row r="68">
      <c r="A68" s="96" t="s">
        <v>89</v>
      </c>
      <c r="B68" s="96" t="s">
        <v>235</v>
      </c>
      <c r="C68" s="98">
        <v>570.51999999999998</v>
      </c>
      <c r="D68" s="93"/>
      <c r="E68" s="93"/>
      <c r="F68" s="93"/>
      <c r="G68" s="93"/>
      <c r="H68" s="93"/>
      <c r="I68" s="93"/>
      <c r="J68" s="93"/>
    </row>
    <row r="69">
      <c r="A69" s="96" t="s">
        <v>73</v>
      </c>
      <c r="B69" s="96" t="s">
        <v>236</v>
      </c>
      <c r="C69" s="98">
        <v>1495</v>
      </c>
      <c r="D69" s="93"/>
      <c r="E69" s="93"/>
      <c r="F69" s="93"/>
      <c r="G69" s="93"/>
      <c r="H69" s="93"/>
      <c r="I69" s="93"/>
      <c r="J69" s="93"/>
    </row>
    <row r="70">
      <c r="A70" s="96" t="s">
        <v>73</v>
      </c>
      <c r="B70" s="96" t="s">
        <v>237</v>
      </c>
      <c r="C70" s="98">
        <v>616.98000000000002</v>
      </c>
      <c r="D70" s="93"/>
      <c r="E70" s="93"/>
      <c r="F70" s="93"/>
      <c r="G70" s="93"/>
      <c r="H70" s="93"/>
      <c r="I70" s="93"/>
      <c r="J70" s="93"/>
    </row>
    <row r="71">
      <c r="A71" s="96" t="s">
        <v>238</v>
      </c>
      <c r="B71" s="96" t="s">
        <v>239</v>
      </c>
      <c r="C71" s="98">
        <v>0.68999999999999995</v>
      </c>
      <c r="D71" s="93"/>
      <c r="E71" s="93"/>
      <c r="F71" s="93"/>
      <c r="G71" s="93"/>
      <c r="H71" s="93"/>
      <c r="I71" s="93"/>
      <c r="J71" s="93"/>
    </row>
    <row r="72">
      <c r="A72" s="96" t="s">
        <v>240</v>
      </c>
      <c r="B72" s="96" t="s">
        <v>241</v>
      </c>
      <c r="C72" s="98">
        <v>-2.5</v>
      </c>
      <c r="D72" s="93"/>
      <c r="E72" s="93"/>
      <c r="F72" s="93"/>
      <c r="G72" s="93"/>
      <c r="H72" s="93"/>
      <c r="I72" s="93"/>
      <c r="J72" s="93"/>
    </row>
    <row r="73">
      <c r="A73" s="96" t="s">
        <v>240</v>
      </c>
      <c r="B73" s="96" t="s">
        <v>242</v>
      </c>
      <c r="C73" s="98">
        <v>3</v>
      </c>
      <c r="D73" s="93"/>
      <c r="E73" s="93"/>
      <c r="F73" s="93"/>
      <c r="G73" s="93"/>
      <c r="H73" s="93"/>
      <c r="I73" s="93"/>
      <c r="J73" s="93"/>
    </row>
    <row r="74">
      <c r="A74" s="96" t="s">
        <v>240</v>
      </c>
      <c r="B74" s="96" t="s">
        <v>243</v>
      </c>
      <c r="C74" s="98">
        <v>2</v>
      </c>
      <c r="D74" s="93"/>
      <c r="E74" s="93"/>
      <c r="F74" s="93"/>
      <c r="G74" s="93"/>
      <c r="H74" s="93"/>
      <c r="I74" s="93"/>
      <c r="J74" s="93"/>
    </row>
    <row r="75">
      <c r="A75" s="96" t="s">
        <v>240</v>
      </c>
      <c r="B75" s="96" t="s">
        <v>244</v>
      </c>
      <c r="C75" s="98">
        <v>4</v>
      </c>
      <c r="D75" s="93"/>
      <c r="E75" s="93"/>
      <c r="F75" s="93"/>
      <c r="G75" s="93"/>
      <c r="H75" s="93"/>
      <c r="I75" s="93"/>
      <c r="J75" s="93"/>
    </row>
    <row r="76">
      <c r="A76" s="96" t="s">
        <v>240</v>
      </c>
      <c r="B76" s="96" t="s">
        <v>245</v>
      </c>
      <c r="C76" s="98">
        <v>30.25</v>
      </c>
      <c r="D76" s="93"/>
      <c r="E76" s="93"/>
      <c r="F76" s="93"/>
      <c r="G76" s="93"/>
      <c r="H76" s="93"/>
      <c r="I76" s="93"/>
      <c r="J76" s="93"/>
    </row>
    <row r="77">
      <c r="A77" s="96" t="s">
        <v>240</v>
      </c>
      <c r="B77" s="96" t="s">
        <v>246</v>
      </c>
      <c r="C77" s="98">
        <v>7.5</v>
      </c>
      <c r="D77" s="93"/>
      <c r="E77" s="93"/>
      <c r="F77" s="93"/>
      <c r="G77" s="93"/>
      <c r="H77" s="93"/>
      <c r="I77" s="93"/>
      <c r="J77" s="93"/>
    </row>
    <row r="78">
      <c r="A78" s="96" t="s">
        <v>238</v>
      </c>
      <c r="B78" s="96" t="s">
        <v>247</v>
      </c>
      <c r="C78" s="98">
        <v>0.14999999999999999</v>
      </c>
      <c r="D78" s="93"/>
      <c r="E78" s="93"/>
      <c r="F78" s="93"/>
      <c r="G78" s="93"/>
      <c r="H78" s="93"/>
      <c r="I78" s="93"/>
      <c r="J78" s="93"/>
    </row>
    <row r="79">
      <c r="A79" s="96" t="s">
        <v>240</v>
      </c>
      <c r="B79" s="96" t="s">
        <v>247</v>
      </c>
      <c r="C79" s="98">
        <v>0.14999999999999999</v>
      </c>
      <c r="D79" s="93"/>
      <c r="E79" s="93"/>
      <c r="F79" s="93"/>
      <c r="G79" s="93"/>
      <c r="H79" s="93"/>
      <c r="I79" s="93"/>
      <c r="J79" s="93"/>
    </row>
    <row r="80">
      <c r="A80" s="96" t="s">
        <v>240</v>
      </c>
      <c r="B80" s="96" t="s">
        <v>248</v>
      </c>
      <c r="C80" s="98">
        <v>5.3799999999999999</v>
      </c>
      <c r="D80" s="93"/>
      <c r="E80" s="93"/>
      <c r="F80" s="93"/>
      <c r="G80" s="93"/>
      <c r="H80" s="93"/>
      <c r="I80" s="93"/>
      <c r="J80" s="93"/>
    </row>
    <row r="81">
      <c r="A81" s="96" t="s">
        <v>240</v>
      </c>
      <c r="B81" s="96" t="s">
        <v>249</v>
      </c>
      <c r="C81" s="98">
        <v>0.51000000000000001</v>
      </c>
      <c r="D81" s="93"/>
      <c r="E81" s="93"/>
      <c r="F81" s="93"/>
      <c r="G81" s="93"/>
      <c r="H81" s="93"/>
      <c r="I81" s="93"/>
      <c r="J81" s="93"/>
    </row>
    <row r="82">
      <c r="A82" s="96" t="s">
        <v>240</v>
      </c>
      <c r="B82" s="96" t="s">
        <v>250</v>
      </c>
      <c r="C82" s="98">
        <v>12.5</v>
      </c>
      <c r="D82" s="93"/>
      <c r="E82" s="93"/>
      <c r="F82" s="93"/>
      <c r="G82" s="93"/>
      <c r="H82" s="93"/>
      <c r="I82" s="93"/>
      <c r="J82" s="93"/>
    </row>
    <row r="83">
      <c r="A83" s="96" t="s">
        <v>240</v>
      </c>
      <c r="B83" s="96" t="s">
        <v>251</v>
      </c>
      <c r="C83" s="98">
        <v>0.13</v>
      </c>
      <c r="D83" s="93"/>
      <c r="E83" s="93"/>
      <c r="F83" s="93"/>
      <c r="G83" s="93"/>
      <c r="H83" s="93"/>
      <c r="I83" s="93"/>
      <c r="J83" s="93"/>
    </row>
    <row r="84">
      <c r="A84" s="96" t="s">
        <v>252</v>
      </c>
      <c r="B84" s="96" t="s">
        <v>253</v>
      </c>
      <c r="C84" s="98">
        <v>12.5</v>
      </c>
      <c r="D84" s="93"/>
      <c r="E84" s="93"/>
      <c r="F84" s="93"/>
      <c r="G84" s="93"/>
      <c r="H84" s="93"/>
      <c r="I84" s="93"/>
      <c r="J84" s="93"/>
    </row>
    <row r="85">
      <c r="A85" s="96" t="s">
        <v>240</v>
      </c>
      <c r="B85" s="96" t="s">
        <v>254</v>
      </c>
      <c r="C85" s="98">
        <v>0.65000000000000002</v>
      </c>
      <c r="D85" s="93"/>
      <c r="E85" s="93"/>
      <c r="F85" s="93"/>
      <c r="G85" s="93"/>
      <c r="H85" s="93"/>
      <c r="I85" s="93"/>
      <c r="J85" s="93"/>
    </row>
    <row r="86">
      <c r="A86" s="96" t="s">
        <v>240</v>
      </c>
      <c r="B86" s="96" t="s">
        <v>255</v>
      </c>
      <c r="C86" s="98">
        <v>3.0299999999999998</v>
      </c>
      <c r="D86" s="93"/>
      <c r="E86" s="93"/>
      <c r="F86" s="93"/>
      <c r="G86" s="93"/>
      <c r="H86" s="93"/>
      <c r="I86" s="93"/>
      <c r="J86" s="93"/>
    </row>
    <row r="87">
      <c r="A87" s="96" t="s">
        <v>240</v>
      </c>
      <c r="B87" s="96" t="s">
        <v>256</v>
      </c>
      <c r="C87" s="98">
        <v>0.5</v>
      </c>
      <c r="D87" s="93"/>
      <c r="E87" s="93"/>
      <c r="F87" s="93"/>
      <c r="G87" s="93"/>
      <c r="H87" s="93"/>
      <c r="I87" s="93"/>
      <c r="J87" s="93"/>
    </row>
    <row r="88">
      <c r="A88" s="96" t="s">
        <v>240</v>
      </c>
      <c r="B88" s="96" t="s">
        <v>257</v>
      </c>
      <c r="C88" s="98">
        <v>3.1000000000000001</v>
      </c>
      <c r="D88" s="93"/>
      <c r="E88" s="93"/>
      <c r="F88" s="93"/>
      <c r="G88" s="93"/>
      <c r="H88" s="93"/>
      <c r="I88" s="93"/>
      <c r="J88" s="93"/>
    </row>
    <row r="89">
      <c r="A89" s="96" t="s">
        <v>240</v>
      </c>
      <c r="B89" s="96" t="s">
        <v>258</v>
      </c>
      <c r="C89" s="98">
        <v>1</v>
      </c>
      <c r="D89" s="93"/>
      <c r="E89" s="93"/>
      <c r="F89" s="93"/>
      <c r="G89" s="93"/>
      <c r="H89" s="93"/>
      <c r="I89" s="93"/>
      <c r="J89" s="93"/>
    </row>
    <row r="90">
      <c r="A90" s="96" t="s">
        <v>252</v>
      </c>
      <c r="B90" s="96" t="s">
        <v>259</v>
      </c>
      <c r="C90" s="98">
        <v>12.75</v>
      </c>
      <c r="D90" s="93"/>
      <c r="E90" s="93"/>
      <c r="F90" s="93"/>
      <c r="G90" s="93"/>
      <c r="H90" s="93"/>
      <c r="I90" s="93"/>
      <c r="J90" s="93"/>
    </row>
    <row r="91">
      <c r="A91" s="96" t="s">
        <v>240</v>
      </c>
      <c r="B91" s="96" t="s">
        <v>259</v>
      </c>
      <c r="C91" s="98">
        <v>7.8499999999999996</v>
      </c>
      <c r="D91" s="93"/>
      <c r="E91" s="93"/>
      <c r="F91" s="93"/>
      <c r="G91" s="93"/>
      <c r="H91" s="93"/>
      <c r="I91" s="93"/>
      <c r="J91" s="93"/>
    </row>
    <row r="92">
      <c r="A92" s="96" t="s">
        <v>252</v>
      </c>
      <c r="B92" s="96" t="s">
        <v>260</v>
      </c>
      <c r="C92" s="98">
        <v>3</v>
      </c>
      <c r="D92" s="93"/>
      <c r="E92" s="93"/>
      <c r="F92" s="93"/>
      <c r="G92" s="93"/>
      <c r="H92" s="93"/>
      <c r="I92" s="93"/>
      <c r="J92" s="93"/>
    </row>
    <row r="93">
      <c r="A93" s="96" t="s">
        <v>240</v>
      </c>
      <c r="B93" s="96" t="s">
        <v>260</v>
      </c>
      <c r="C93" s="98">
        <v>0.14999999999999999</v>
      </c>
      <c r="D93" s="93"/>
      <c r="E93" s="93"/>
      <c r="F93" s="93"/>
      <c r="G93" s="93"/>
      <c r="H93" s="93"/>
      <c r="I93" s="93"/>
      <c r="J93" s="93"/>
    </row>
    <row r="94">
      <c r="A94" s="96" t="s">
        <v>240</v>
      </c>
      <c r="B94" s="96" t="s">
        <v>261</v>
      </c>
      <c r="C94" s="98">
        <v>0.95999999999999996</v>
      </c>
      <c r="D94" s="93"/>
      <c r="E94" s="93"/>
      <c r="F94" s="93"/>
      <c r="G94" s="93"/>
      <c r="H94" s="93"/>
      <c r="I94" s="93"/>
      <c r="J94" s="93"/>
    </row>
    <row r="95">
      <c r="A95" s="96" t="s">
        <v>240</v>
      </c>
      <c r="B95" s="96" t="s">
        <v>262</v>
      </c>
      <c r="C95" s="98">
        <v>0.52000000000000002</v>
      </c>
      <c r="D95" s="93"/>
      <c r="E95" s="93"/>
      <c r="F95" s="93"/>
      <c r="G95" s="93"/>
      <c r="H95" s="93"/>
      <c r="I95" s="93"/>
      <c r="J95" s="93"/>
    </row>
    <row r="96">
      <c r="A96" s="96" t="s">
        <v>238</v>
      </c>
      <c r="B96" s="96" t="s">
        <v>263</v>
      </c>
      <c r="C96" s="98">
        <v>3.75</v>
      </c>
      <c r="D96" s="93"/>
      <c r="E96" s="93"/>
      <c r="F96" s="93"/>
      <c r="G96" s="93"/>
      <c r="H96" s="93"/>
      <c r="I96" s="93"/>
      <c r="J96" s="93"/>
    </row>
    <row r="97">
      <c r="A97" s="96" t="s">
        <v>240</v>
      </c>
      <c r="B97" s="96" t="s">
        <v>263</v>
      </c>
      <c r="C97" s="98">
        <v>0.5</v>
      </c>
      <c r="D97" s="93"/>
      <c r="E97" s="93"/>
      <c r="F97" s="93"/>
      <c r="G97" s="93"/>
      <c r="H97" s="93"/>
      <c r="I97" s="93"/>
      <c r="J97" s="93"/>
    </row>
    <row r="98">
      <c r="A98" s="96" t="s">
        <v>238</v>
      </c>
      <c r="B98" s="96" t="s">
        <v>264</v>
      </c>
      <c r="C98" s="98">
        <v>0.53000000000000003</v>
      </c>
      <c r="D98" s="93"/>
      <c r="E98" s="93"/>
      <c r="F98" s="93"/>
      <c r="G98" s="93"/>
      <c r="H98" s="93"/>
      <c r="I98" s="93"/>
      <c r="J98" s="93"/>
    </row>
    <row r="99">
      <c r="A99" s="96" t="s">
        <v>265</v>
      </c>
      <c r="B99" s="96" t="s">
        <v>264</v>
      </c>
      <c r="C99" s="98">
        <v>2</v>
      </c>
      <c r="D99" s="93"/>
      <c r="E99" s="93"/>
      <c r="F99" s="93"/>
      <c r="G99" s="93"/>
      <c r="H99" s="93"/>
      <c r="I99" s="93"/>
      <c r="J99" s="93"/>
    </row>
    <row r="100">
      <c r="A100" s="96" t="s">
        <v>252</v>
      </c>
      <c r="B100" s="96" t="s">
        <v>264</v>
      </c>
      <c r="C100" s="98">
        <v>2.2599999999999998</v>
      </c>
      <c r="D100" s="93"/>
      <c r="E100" s="93"/>
      <c r="F100" s="93"/>
      <c r="G100" s="93"/>
      <c r="H100" s="93"/>
      <c r="I100" s="93"/>
      <c r="J100" s="93"/>
    </row>
    <row r="101">
      <c r="A101" s="96" t="s">
        <v>266</v>
      </c>
      <c r="B101" s="96" t="s">
        <v>264</v>
      </c>
      <c r="C101" s="98">
        <v>2.5</v>
      </c>
      <c r="D101" s="93"/>
      <c r="E101" s="93"/>
      <c r="F101" s="93"/>
      <c r="G101" s="93"/>
      <c r="H101" s="93"/>
      <c r="I101" s="93"/>
      <c r="J101" s="93"/>
    </row>
    <row r="102">
      <c r="A102" s="96" t="s">
        <v>240</v>
      </c>
      <c r="B102" s="96" t="s">
        <v>264</v>
      </c>
      <c r="C102" s="98">
        <v>580.82000000000005</v>
      </c>
      <c r="D102" s="93"/>
      <c r="E102" s="93"/>
      <c r="F102" s="93"/>
      <c r="G102" s="93"/>
      <c r="H102" s="93"/>
      <c r="I102" s="93"/>
      <c r="J102" s="93"/>
    </row>
    <row r="103">
      <c r="A103" s="96" t="s">
        <v>267</v>
      </c>
      <c r="B103" s="96" t="s">
        <v>268</v>
      </c>
      <c r="C103" s="98">
        <v>5</v>
      </c>
      <c r="D103" s="93"/>
      <c r="E103" s="93"/>
      <c r="F103" s="93"/>
      <c r="G103" s="93"/>
      <c r="H103" s="93"/>
      <c r="I103" s="93"/>
      <c r="J103" s="93"/>
    </row>
    <row r="104">
      <c r="A104" s="96" t="s">
        <v>269</v>
      </c>
      <c r="B104" s="96" t="s">
        <v>268</v>
      </c>
      <c r="C104" s="98">
        <v>15</v>
      </c>
      <c r="D104" s="93"/>
      <c r="E104" s="93"/>
      <c r="F104" s="93"/>
      <c r="G104" s="93"/>
      <c r="H104" s="93"/>
      <c r="I104" s="93"/>
      <c r="J104" s="93"/>
    </row>
    <row r="105">
      <c r="A105" s="96" t="s">
        <v>270</v>
      </c>
      <c r="B105" s="96" t="s">
        <v>268</v>
      </c>
      <c r="C105" s="98">
        <v>0.14000000000000001</v>
      </c>
      <c r="D105" s="93"/>
      <c r="E105" s="93"/>
      <c r="F105" s="93"/>
      <c r="G105" s="93"/>
      <c r="H105" s="93"/>
      <c r="I105" s="93"/>
      <c r="J105" s="93"/>
    </row>
    <row r="106">
      <c r="A106" s="96" t="s">
        <v>271</v>
      </c>
      <c r="B106" s="96" t="s">
        <v>268</v>
      </c>
      <c r="C106" s="98">
        <v>9</v>
      </c>
      <c r="D106" s="93"/>
      <c r="E106" s="93"/>
      <c r="F106" s="93"/>
      <c r="G106" s="93"/>
      <c r="H106" s="93"/>
      <c r="I106" s="93"/>
      <c r="J106" s="93"/>
    </row>
    <row r="107">
      <c r="A107" s="96" t="s">
        <v>240</v>
      </c>
      <c r="B107" s="96" t="s">
        <v>272</v>
      </c>
      <c r="C107" s="98">
        <v>8.1600000000000001</v>
      </c>
      <c r="D107" s="93"/>
      <c r="E107" s="93"/>
      <c r="F107" s="93"/>
      <c r="G107" s="93"/>
      <c r="H107" s="93"/>
      <c r="I107" s="93"/>
      <c r="J107" s="93"/>
    </row>
    <row r="108">
      <c r="A108" s="96" t="s">
        <v>240</v>
      </c>
      <c r="B108" s="96" t="s">
        <v>273</v>
      </c>
      <c r="C108" s="98">
        <v>28.890000000000001</v>
      </c>
      <c r="D108" s="93"/>
      <c r="E108" s="93"/>
      <c r="F108" s="93"/>
      <c r="G108" s="93"/>
      <c r="H108" s="93"/>
      <c r="I108" s="93"/>
      <c r="J108" s="93"/>
    </row>
    <row r="109">
      <c r="A109" s="96" t="s">
        <v>267</v>
      </c>
      <c r="B109" s="96" t="s">
        <v>274</v>
      </c>
      <c r="C109" s="98">
        <v>4</v>
      </c>
      <c r="D109" s="93"/>
      <c r="E109" s="93"/>
      <c r="F109" s="93"/>
      <c r="G109" s="93"/>
      <c r="H109" s="93"/>
      <c r="I109" s="93"/>
      <c r="J109" s="93"/>
    </row>
    <row r="110">
      <c r="A110" s="96" t="s">
        <v>269</v>
      </c>
      <c r="B110" s="96" t="s">
        <v>274</v>
      </c>
      <c r="C110" s="98">
        <v>15</v>
      </c>
      <c r="D110" s="93"/>
      <c r="E110" s="93"/>
      <c r="F110" s="93"/>
      <c r="G110" s="93"/>
      <c r="H110" s="93"/>
      <c r="I110" s="93"/>
      <c r="J110" s="93"/>
    </row>
    <row r="111">
      <c r="A111" s="96" t="s">
        <v>230</v>
      </c>
      <c r="B111" s="96" t="s">
        <v>274</v>
      </c>
      <c r="C111" s="98">
        <v>15</v>
      </c>
      <c r="D111" s="93"/>
      <c r="E111" s="93"/>
      <c r="F111" s="93"/>
      <c r="G111" s="93"/>
      <c r="H111" s="93"/>
      <c r="I111" s="93"/>
      <c r="J111" s="93"/>
    </row>
    <row r="112">
      <c r="A112" s="96" t="s">
        <v>270</v>
      </c>
      <c r="B112" s="96" t="s">
        <v>274</v>
      </c>
      <c r="C112" s="98">
        <v>1</v>
      </c>
      <c r="D112" s="93"/>
      <c r="E112" s="93"/>
      <c r="F112" s="93"/>
      <c r="G112" s="93"/>
      <c r="H112" s="93"/>
      <c r="I112" s="93"/>
      <c r="J112" s="93"/>
    </row>
    <row r="113">
      <c r="A113" s="96" t="s">
        <v>275</v>
      </c>
      <c r="B113" s="96" t="s">
        <v>274</v>
      </c>
      <c r="C113" s="98">
        <v>10</v>
      </c>
      <c r="D113" s="93"/>
      <c r="E113" s="93"/>
      <c r="F113" s="93"/>
      <c r="G113" s="93"/>
      <c r="H113" s="93"/>
      <c r="I113" s="93"/>
      <c r="J113" s="93"/>
    </row>
    <row r="114">
      <c r="A114" s="96" t="s">
        <v>56</v>
      </c>
      <c r="B114" s="96" t="s">
        <v>274</v>
      </c>
      <c r="C114" s="98">
        <v>2453.6799999999998</v>
      </c>
      <c r="D114" s="93"/>
      <c r="E114" s="93"/>
      <c r="F114" s="93"/>
      <c r="G114" s="93"/>
      <c r="H114" s="93"/>
      <c r="I114" s="93"/>
      <c r="J114" s="93"/>
    </row>
    <row r="115">
      <c r="A115" s="96" t="s">
        <v>112</v>
      </c>
      <c r="B115" s="96" t="s">
        <v>274</v>
      </c>
      <c r="C115" s="98">
        <v>425.31</v>
      </c>
      <c r="D115" s="93"/>
      <c r="E115" s="93"/>
      <c r="F115" s="93"/>
      <c r="G115" s="93"/>
      <c r="H115" s="93"/>
      <c r="I115" s="93"/>
      <c r="J115" s="93"/>
    </row>
    <row r="116">
      <c r="A116" s="96" t="s">
        <v>276</v>
      </c>
      <c r="B116" s="96" t="s">
        <v>274</v>
      </c>
      <c r="C116" s="98">
        <v>54</v>
      </c>
      <c r="D116" s="93"/>
      <c r="E116" s="93"/>
      <c r="F116" s="93"/>
      <c r="G116" s="93"/>
      <c r="H116" s="93"/>
      <c r="I116" s="93"/>
      <c r="J116" s="93"/>
    </row>
    <row r="117">
      <c r="A117" s="96" t="s">
        <v>56</v>
      </c>
      <c r="B117" s="96" t="s">
        <v>277</v>
      </c>
      <c r="C117" s="98">
        <v>63.299999999999997</v>
      </c>
      <c r="D117" s="93"/>
      <c r="E117" s="93"/>
      <c r="F117" s="93"/>
      <c r="G117" s="93"/>
      <c r="H117" s="93"/>
      <c r="I117" s="93"/>
      <c r="J117" s="93"/>
    </row>
    <row r="118">
      <c r="A118" s="96" t="s">
        <v>212</v>
      </c>
      <c r="B118" s="96" t="s">
        <v>277</v>
      </c>
      <c r="C118" s="98">
        <v>-1.8799999999999999</v>
      </c>
      <c r="D118" s="93"/>
      <c r="E118" s="93"/>
      <c r="F118" s="93"/>
      <c r="G118" s="93"/>
      <c r="H118" s="93"/>
      <c r="I118" s="93"/>
      <c r="J118" s="93"/>
    </row>
    <row r="119">
      <c r="A119" s="96" t="s">
        <v>89</v>
      </c>
      <c r="B119" s="96" t="s">
        <v>278</v>
      </c>
      <c r="C119" s="98">
        <v>14.83</v>
      </c>
      <c r="D119" s="93"/>
      <c r="E119" s="93"/>
      <c r="F119" s="93"/>
      <c r="G119" s="93"/>
      <c r="H119" s="93"/>
      <c r="I119" s="93"/>
      <c r="J119" s="93"/>
    </row>
    <row r="120">
      <c r="A120" s="96" t="s">
        <v>89</v>
      </c>
      <c r="B120" s="96" t="s">
        <v>279</v>
      </c>
      <c r="C120" s="98">
        <v>0.050000000000000003</v>
      </c>
      <c r="D120" s="93"/>
      <c r="E120" s="93"/>
      <c r="F120" s="93"/>
      <c r="G120" s="93"/>
      <c r="H120" s="93"/>
      <c r="I120" s="93"/>
      <c r="J120" s="93"/>
    </row>
    <row r="121">
      <c r="A121" s="96" t="s">
        <v>89</v>
      </c>
      <c r="B121" s="96" t="s">
        <v>280</v>
      </c>
      <c r="C121" s="98">
        <v>0.10000000000000001</v>
      </c>
      <c r="D121" s="93"/>
      <c r="E121" s="93"/>
      <c r="F121" s="93"/>
      <c r="G121" s="93"/>
      <c r="H121" s="93"/>
      <c r="I121" s="93"/>
      <c r="J121" s="93"/>
    </row>
    <row r="122">
      <c r="A122" s="96" t="s">
        <v>59</v>
      </c>
      <c r="B122" s="96" t="s">
        <v>281</v>
      </c>
      <c r="C122" s="98">
        <v>-0.88</v>
      </c>
      <c r="D122" s="93"/>
      <c r="E122" s="93"/>
      <c r="F122" s="93"/>
      <c r="G122" s="93"/>
      <c r="H122" s="93"/>
      <c r="I122" s="93"/>
      <c r="J122" s="93"/>
    </row>
    <row r="123">
      <c r="A123" s="96" t="s">
        <v>212</v>
      </c>
      <c r="B123" s="96" t="s">
        <v>282</v>
      </c>
      <c r="C123" s="98">
        <v>61.450000000000003</v>
      </c>
      <c r="D123" s="93"/>
      <c r="E123" s="93"/>
      <c r="F123" s="93"/>
      <c r="G123" s="93"/>
      <c r="H123" s="93"/>
      <c r="I123" s="93"/>
      <c r="J123" s="93"/>
    </row>
    <row r="124">
      <c r="A124" s="96" t="s">
        <v>267</v>
      </c>
      <c r="B124" s="96" t="s">
        <v>283</v>
      </c>
      <c r="C124" s="98">
        <v>15.69</v>
      </c>
      <c r="D124" s="93"/>
      <c r="E124" s="93"/>
      <c r="F124" s="93"/>
      <c r="G124" s="93"/>
      <c r="H124" s="93"/>
      <c r="I124" s="93"/>
      <c r="J124" s="93"/>
    </row>
    <row r="125">
      <c r="A125" s="96" t="s">
        <v>56</v>
      </c>
      <c r="B125" s="96" t="s">
        <v>283</v>
      </c>
      <c r="C125" s="98">
        <v>2.9300000000000002</v>
      </c>
      <c r="D125" s="99">
        <f>SUBTOTAL(9,C114:C125)</f>
        <v>3088.5799999999995</v>
      </c>
      <c r="E125" s="93"/>
      <c r="F125" s="93"/>
      <c r="G125" s="93"/>
      <c r="H125" s="93"/>
      <c r="I125" s="93"/>
      <c r="J125" s="93"/>
    </row>
    <row r="126">
      <c r="A126" s="96" t="s">
        <v>112</v>
      </c>
      <c r="B126" s="96" t="s">
        <v>283</v>
      </c>
      <c r="C126" s="98">
        <v>1149.01</v>
      </c>
      <c r="D126" s="93"/>
      <c r="E126" s="93"/>
      <c r="F126" s="93"/>
      <c r="G126" s="93"/>
      <c r="H126" s="93"/>
      <c r="I126" s="93"/>
      <c r="J126" s="93"/>
    </row>
    <row r="127">
      <c r="A127" s="96" t="s">
        <v>212</v>
      </c>
      <c r="B127" s="96" t="s">
        <v>283</v>
      </c>
      <c r="C127" s="98">
        <v>-7.0599999999999996</v>
      </c>
      <c r="D127" s="93"/>
      <c r="E127" s="93"/>
      <c r="F127" s="93"/>
      <c r="G127" s="93"/>
      <c r="H127" s="93"/>
      <c r="I127" s="93"/>
      <c r="J127" s="93"/>
    </row>
    <row r="128">
      <c r="A128" s="96" t="s">
        <v>89</v>
      </c>
      <c r="B128" s="96" t="s">
        <v>283</v>
      </c>
      <c r="C128" s="98">
        <v>146.02000000000001</v>
      </c>
      <c r="D128" s="93"/>
      <c r="E128" s="93"/>
      <c r="F128" s="93"/>
      <c r="G128" s="93"/>
      <c r="H128" s="93"/>
      <c r="I128" s="93"/>
      <c r="J128" s="93"/>
    </row>
    <row r="129">
      <c r="A129" s="96" t="s">
        <v>276</v>
      </c>
      <c r="B129" s="96" t="s">
        <v>284</v>
      </c>
      <c r="C129" s="98">
        <v>66.840000000000003</v>
      </c>
      <c r="D129" s="93"/>
      <c r="E129" s="93"/>
      <c r="F129" s="93"/>
      <c r="G129" s="93"/>
      <c r="H129" s="93"/>
      <c r="I129" s="93"/>
      <c r="J129" s="93"/>
    </row>
    <row r="130">
      <c r="A130" s="96" t="s">
        <v>285</v>
      </c>
      <c r="B130" s="96" t="s">
        <v>286</v>
      </c>
      <c r="C130" s="98">
        <v>7.3700000000000001</v>
      </c>
      <c r="D130" s="93"/>
      <c r="E130" s="93"/>
      <c r="F130" s="93"/>
      <c r="G130" s="93"/>
      <c r="H130" s="93"/>
      <c r="I130" s="93"/>
      <c r="J130" s="93"/>
    </row>
    <row r="131">
      <c r="A131" s="96" t="s">
        <v>287</v>
      </c>
      <c r="B131" s="96" t="s">
        <v>286</v>
      </c>
      <c r="C131" s="98">
        <v>-2</v>
      </c>
      <c r="D131" s="93"/>
      <c r="E131" s="93"/>
      <c r="F131" s="93"/>
      <c r="G131" s="93"/>
      <c r="H131" s="93"/>
      <c r="I131" s="93"/>
      <c r="J131" s="93"/>
    </row>
    <row r="132">
      <c r="A132" s="96" t="s">
        <v>89</v>
      </c>
      <c r="B132" s="96" t="s">
        <v>288</v>
      </c>
      <c r="C132" s="98">
        <v>19.829999999999998</v>
      </c>
      <c r="D132" s="99">
        <f>SUBTOTAL(9,C119:C132)</f>
        <v>1474.1799999999998</v>
      </c>
      <c r="E132" s="93"/>
      <c r="F132" s="93"/>
      <c r="G132" s="93"/>
      <c r="H132" s="93"/>
      <c r="I132" s="93"/>
      <c r="J132" s="93"/>
    </row>
    <row r="133">
      <c r="A133" s="96" t="s">
        <v>212</v>
      </c>
      <c r="B133" s="96" t="s">
        <v>289</v>
      </c>
      <c r="C133" s="98">
        <v>23.620000000000001</v>
      </c>
      <c r="D133" s="93"/>
      <c r="E133" s="93"/>
      <c r="F133" s="93"/>
      <c r="G133" s="93"/>
      <c r="H133" s="93"/>
      <c r="I133" s="93"/>
      <c r="J133" s="93"/>
    </row>
    <row r="134">
      <c r="A134" s="96" t="s">
        <v>218</v>
      </c>
      <c r="B134" s="96" t="s">
        <v>290</v>
      </c>
      <c r="C134" s="98">
        <v>4</v>
      </c>
      <c r="D134" s="93"/>
      <c r="E134" s="93"/>
      <c r="F134" s="93"/>
      <c r="G134" s="93"/>
      <c r="H134" s="93"/>
      <c r="I134" s="93"/>
      <c r="J134" s="93"/>
    </row>
    <row r="135">
      <c r="A135" s="96" t="s">
        <v>291</v>
      </c>
      <c r="B135" s="96" t="s">
        <v>292</v>
      </c>
      <c r="C135" s="98">
        <v>7</v>
      </c>
      <c r="D135" s="93"/>
      <c r="E135" s="93"/>
      <c r="F135" s="93"/>
      <c r="G135" s="93"/>
      <c r="H135" s="93"/>
      <c r="I135" s="93"/>
      <c r="J135" s="93"/>
    </row>
    <row r="136">
      <c r="A136" s="96" t="s">
        <v>293</v>
      </c>
      <c r="B136" s="96" t="s">
        <v>292</v>
      </c>
      <c r="C136" s="98">
        <v>40.369999999999997</v>
      </c>
      <c r="D136" s="99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93"/>
      <c r="F136" s="93"/>
      <c r="G136" s="93"/>
      <c r="H136" s="93"/>
      <c r="I136" s="93"/>
      <c r="J136" s="93"/>
    </row>
    <row r="137">
      <c r="A137" s="96" t="s">
        <v>294</v>
      </c>
      <c r="B137" s="96" t="s">
        <v>295</v>
      </c>
      <c r="C137" s="98">
        <v>20.710000000000001</v>
      </c>
      <c r="D137" s="93"/>
      <c r="E137" s="93"/>
      <c r="F137" s="93"/>
      <c r="G137" s="93"/>
      <c r="H137" s="93"/>
      <c r="I137" s="93"/>
      <c r="J137" s="93"/>
    </row>
    <row r="138">
      <c r="A138" s="96" t="s">
        <v>267</v>
      </c>
      <c r="B138" s="96" t="s">
        <v>295</v>
      </c>
      <c r="C138" s="98">
        <v>-15.69</v>
      </c>
      <c r="D138" s="93"/>
      <c r="E138" s="93"/>
      <c r="F138" s="93"/>
      <c r="G138" s="93"/>
      <c r="H138" s="93"/>
      <c r="I138" s="93"/>
      <c r="J138" s="93"/>
    </row>
    <row r="139">
      <c r="A139" s="96" t="s">
        <v>269</v>
      </c>
      <c r="B139" s="96" t="s">
        <v>295</v>
      </c>
      <c r="C139" s="98">
        <v>-5</v>
      </c>
      <c r="D139" s="93"/>
      <c r="E139" s="93"/>
      <c r="F139" s="93"/>
      <c r="G139" s="93"/>
      <c r="H139" s="93"/>
      <c r="I139" s="93"/>
      <c r="J139" s="93"/>
    </row>
    <row r="140">
      <c r="A140" s="96" t="s">
        <v>230</v>
      </c>
      <c r="B140" s="96" t="s">
        <v>295</v>
      </c>
      <c r="C140" s="98">
        <v>1.71</v>
      </c>
      <c r="D140" s="93"/>
      <c r="E140" s="93"/>
      <c r="F140" s="93"/>
      <c r="G140" s="93"/>
      <c r="H140" s="93"/>
      <c r="I140" s="93"/>
      <c r="J140" s="93"/>
    </row>
    <row r="141">
      <c r="A141" s="96" t="s">
        <v>271</v>
      </c>
      <c r="B141" s="96" t="s">
        <v>295</v>
      </c>
      <c r="C141" s="98">
        <v>1.0700000000000001</v>
      </c>
      <c r="D141" s="93"/>
      <c r="E141" s="93"/>
      <c r="F141" s="93"/>
      <c r="G141" s="93"/>
      <c r="H141" s="93"/>
      <c r="I141" s="93"/>
      <c r="J141" s="93"/>
    </row>
    <row r="142">
      <c r="A142" s="96" t="s">
        <v>56</v>
      </c>
      <c r="B142" s="96" t="s">
        <v>295</v>
      </c>
      <c r="C142" s="98">
        <v>118.90000000000001</v>
      </c>
      <c r="D142" s="93"/>
      <c r="E142" s="93"/>
      <c r="F142" s="93"/>
      <c r="G142" s="93"/>
      <c r="H142" s="93"/>
      <c r="I142" s="93"/>
      <c r="J142" s="93"/>
    </row>
    <row r="143">
      <c r="A143" s="96" t="s">
        <v>276</v>
      </c>
      <c r="B143" s="96" t="s">
        <v>295</v>
      </c>
      <c r="C143" s="98">
        <v>-19.800000000000001</v>
      </c>
      <c r="D143" s="93"/>
      <c r="E143" s="93"/>
      <c r="F143" s="93"/>
      <c r="G143" s="93"/>
      <c r="H143" s="93"/>
      <c r="I143" s="93"/>
      <c r="J143" s="93"/>
    </row>
    <row r="144">
      <c r="A144" s="96" t="s">
        <v>222</v>
      </c>
      <c r="B144" s="96" t="s">
        <v>295</v>
      </c>
      <c r="C144" s="98">
        <v>-0.25</v>
      </c>
      <c r="D144" s="93"/>
      <c r="E144" s="93"/>
      <c r="F144" s="93"/>
      <c r="G144" s="93"/>
      <c r="H144" s="93"/>
      <c r="I144" s="93"/>
      <c r="J144" s="93"/>
    </row>
    <row r="145">
      <c r="A145" s="96" t="s">
        <v>212</v>
      </c>
      <c r="B145" s="96" t="s">
        <v>295</v>
      </c>
      <c r="C145" s="98">
        <v>-23.620000000000001</v>
      </c>
      <c r="D145" s="93"/>
      <c r="E145" s="93"/>
      <c r="F145" s="93"/>
      <c r="G145" s="93"/>
      <c r="H145" s="93"/>
      <c r="I145" s="93"/>
      <c r="J145" s="93"/>
    </row>
    <row r="146">
      <c r="A146" s="96" t="s">
        <v>89</v>
      </c>
      <c r="B146" s="96" t="s">
        <v>295</v>
      </c>
      <c r="C146" s="98">
        <v>28.190000000000001</v>
      </c>
      <c r="D146" s="99">
        <f>SUBTOTAL(9,C137:C146)</f>
        <v>106.22</v>
      </c>
      <c r="E146" s="93"/>
      <c r="F146" s="93"/>
      <c r="G146" s="93"/>
      <c r="H146" s="93"/>
      <c r="I146" s="93"/>
      <c r="J146" s="93"/>
    </row>
    <row r="147">
      <c r="A147" s="96" t="s">
        <v>218</v>
      </c>
      <c r="B147" s="96" t="s">
        <v>296</v>
      </c>
      <c r="C147" s="98">
        <v>648.90999999999997</v>
      </c>
      <c r="D147" s="93"/>
      <c r="E147" s="93"/>
      <c r="F147" s="93"/>
      <c r="G147" s="93"/>
      <c r="H147" s="93"/>
      <c r="I147" s="93"/>
      <c r="J147" s="93"/>
    </row>
    <row r="148">
      <c r="A148" s="96" t="s">
        <v>73</v>
      </c>
      <c r="B148" s="96" t="s">
        <v>297</v>
      </c>
      <c r="C148" s="98">
        <v>9.5999999999999996</v>
      </c>
      <c r="D148" s="93"/>
      <c r="E148" s="93"/>
      <c r="F148" s="93"/>
      <c r="G148" s="93"/>
      <c r="H148" s="93"/>
      <c r="I148" s="93"/>
      <c r="J148" s="93"/>
    </row>
    <row r="149">
      <c r="A149" s="96" t="s">
        <v>298</v>
      </c>
      <c r="B149" s="96" t="s">
        <v>297</v>
      </c>
      <c r="C149" s="98">
        <v>-0.82999999999999996</v>
      </c>
      <c r="D149" s="99">
        <f>C149+C148</f>
        <v>8.7699999999999996</v>
      </c>
      <c r="E149" s="93"/>
      <c r="F149" s="93"/>
      <c r="G149" s="93"/>
      <c r="H149" s="93"/>
      <c r="I149" s="93"/>
      <c r="J149" s="93"/>
    </row>
    <row r="150">
      <c r="A150" s="96" t="s">
        <v>89</v>
      </c>
      <c r="B150" s="96" t="s">
        <v>297</v>
      </c>
      <c r="C150" s="98">
        <v>1500.74</v>
      </c>
      <c r="D150" s="99">
        <f>C150+C47</f>
        <v>2077.8800000000001</v>
      </c>
      <c r="E150" s="93"/>
      <c r="F150" s="93"/>
      <c r="G150" s="93"/>
      <c r="H150" s="93"/>
      <c r="I150" s="93"/>
      <c r="J150" s="93"/>
    </row>
    <row r="151">
      <c r="A151" s="96" t="s">
        <v>229</v>
      </c>
      <c r="B151" s="96" t="s">
        <v>299</v>
      </c>
      <c r="C151" s="97">
        <v>3664.3000000000002</v>
      </c>
      <c r="D151" s="93"/>
      <c r="E151" s="93"/>
      <c r="F151" s="93"/>
      <c r="G151" s="93"/>
      <c r="H151" s="93"/>
      <c r="I151" s="93"/>
      <c r="J151" s="93"/>
    </row>
    <row r="152">
      <c r="A152" s="96" t="s">
        <v>229</v>
      </c>
      <c r="B152" s="96" t="s">
        <v>300</v>
      </c>
      <c r="C152" s="97">
        <v>396397.90000000002</v>
      </c>
      <c r="D152" s="93"/>
      <c r="E152" s="93"/>
      <c r="F152" s="93"/>
      <c r="G152" s="93"/>
      <c r="H152" s="93"/>
      <c r="I152" s="93"/>
      <c r="J152" s="93"/>
    </row>
    <row r="153">
      <c r="A153" s="96" t="s">
        <v>229</v>
      </c>
      <c r="B153" s="96" t="s">
        <v>301</v>
      </c>
      <c r="C153" s="97">
        <v>3137.8000000000002</v>
      </c>
      <c r="D153" s="93"/>
      <c r="E153" s="93"/>
      <c r="F153" s="93"/>
      <c r="G153" s="93"/>
      <c r="H153" s="93"/>
      <c r="I153" s="93"/>
      <c r="J153" s="93"/>
    </row>
    <row r="154">
      <c r="A154" s="96" t="s">
        <v>267</v>
      </c>
      <c r="B154" s="96" t="s">
        <v>302</v>
      </c>
      <c r="C154" s="97">
        <v>204.75999999999999</v>
      </c>
      <c r="D154" s="93"/>
      <c r="E154" s="93"/>
      <c r="F154" s="93"/>
      <c r="G154" s="93"/>
      <c r="H154" s="93"/>
      <c r="I154" s="93"/>
      <c r="J154" s="93"/>
    </row>
    <row r="155">
      <c r="A155" s="96" t="s">
        <v>269</v>
      </c>
      <c r="B155" s="96" t="s">
        <v>302</v>
      </c>
      <c r="C155" s="97">
        <v>754.38999999999999</v>
      </c>
      <c r="D155" s="93"/>
      <c r="E155" s="93"/>
      <c r="F155" s="93"/>
      <c r="G155" s="93"/>
      <c r="H155" s="93"/>
      <c r="I155" s="93"/>
      <c r="J155" s="93"/>
    </row>
    <row r="156">
      <c r="A156" s="96" t="s">
        <v>230</v>
      </c>
      <c r="B156" s="96" t="s">
        <v>302</v>
      </c>
      <c r="C156" s="97">
        <v>742.83000000000004</v>
      </c>
      <c r="D156" s="93"/>
      <c r="E156" s="93"/>
      <c r="F156" s="93"/>
      <c r="G156" s="93"/>
      <c r="H156" s="93"/>
      <c r="I156" s="93"/>
      <c r="J156" s="93"/>
    </row>
    <row r="157">
      <c r="A157" s="96" t="s">
        <v>270</v>
      </c>
      <c r="B157" s="96" t="s">
        <v>302</v>
      </c>
      <c r="C157" s="97">
        <v>628.59000000000003</v>
      </c>
      <c r="D157" s="93"/>
      <c r="E157" s="93"/>
      <c r="F157" s="93"/>
      <c r="G157" s="93"/>
      <c r="H157" s="93"/>
      <c r="I157" s="93"/>
      <c r="J157" s="93"/>
    </row>
    <row r="158">
      <c r="A158" s="96" t="s">
        <v>275</v>
      </c>
      <c r="B158" s="96" t="s">
        <v>302</v>
      </c>
      <c r="C158" s="97">
        <v>635.51999999999998</v>
      </c>
      <c r="D158" s="93"/>
      <c r="E158" s="93"/>
      <c r="F158" s="93"/>
      <c r="G158" s="93"/>
      <c r="H158" s="93"/>
      <c r="I158" s="93"/>
      <c r="J158" s="93"/>
    </row>
    <row r="159">
      <c r="A159" s="96" t="s">
        <v>271</v>
      </c>
      <c r="B159" s="96" t="s">
        <v>302</v>
      </c>
      <c r="C159" s="97">
        <v>592.34000000000003</v>
      </c>
      <c r="D159" s="93"/>
      <c r="E159" s="93"/>
      <c r="F159" s="93"/>
      <c r="G159" s="93"/>
      <c r="H159" s="93"/>
      <c r="I159" s="93"/>
      <c r="J159" s="93"/>
    </row>
    <row r="160">
      <c r="A160" s="96" t="s">
        <v>303</v>
      </c>
      <c r="B160" s="96" t="s">
        <v>302</v>
      </c>
      <c r="C160" s="97">
        <v>508.33999999999997</v>
      </c>
      <c r="D160" s="93"/>
      <c r="E160" s="93"/>
      <c r="F160" s="93"/>
      <c r="G160" s="93"/>
      <c r="H160" s="93"/>
      <c r="I160" s="93"/>
      <c r="J160" s="93"/>
    </row>
    <row r="161">
      <c r="A161" s="96" t="s">
        <v>304</v>
      </c>
      <c r="B161" s="96" t="s">
        <v>302</v>
      </c>
      <c r="C161" s="97">
        <v>61.350000000000001</v>
      </c>
      <c r="D161" s="93"/>
      <c r="E161" s="93"/>
      <c r="F161" s="93"/>
      <c r="G161" s="93"/>
      <c r="H161" s="93"/>
      <c r="I161" s="93"/>
      <c r="J161" s="93"/>
    </row>
    <row r="162">
      <c r="A162" s="96" t="s">
        <v>305</v>
      </c>
      <c r="B162" s="96" t="s">
        <v>302</v>
      </c>
      <c r="C162" s="97">
        <v>60.979999999999997</v>
      </c>
      <c r="D162" s="93"/>
      <c r="E162" s="93"/>
      <c r="F162" s="93"/>
      <c r="G162" s="93"/>
      <c r="H162" s="93"/>
      <c r="I162" s="93"/>
      <c r="J162" s="93"/>
    </row>
    <row r="163">
      <c r="A163" s="96" t="s">
        <v>229</v>
      </c>
      <c r="B163" s="96" t="s">
        <v>306</v>
      </c>
      <c r="C163" s="97">
        <v>17176.299999999999</v>
      </c>
      <c r="D163" s="93"/>
      <c r="E163" s="93"/>
      <c r="F163" s="93"/>
      <c r="G163" s="93"/>
      <c r="H163" s="93"/>
      <c r="I163" s="93"/>
      <c r="J163" s="93"/>
    </row>
    <row r="164">
      <c r="A164" s="96" t="s">
        <v>229</v>
      </c>
      <c r="B164" s="96" t="s">
        <v>307</v>
      </c>
      <c r="C164" s="97">
        <v>544.89999999999998</v>
      </c>
      <c r="D164" s="93"/>
      <c r="E164" s="93"/>
      <c r="F164" s="93"/>
      <c r="G164" s="93"/>
      <c r="H164" s="93"/>
      <c r="I164" s="93"/>
      <c r="J164" s="93"/>
    </row>
    <row r="165">
      <c r="A165" s="96" t="s">
        <v>229</v>
      </c>
      <c r="B165" s="96" t="s">
        <v>308</v>
      </c>
      <c r="C165" s="97">
        <v>805.5</v>
      </c>
      <c r="D165" s="93"/>
      <c r="E165" s="93"/>
      <c r="F165" s="93"/>
      <c r="G165" s="93"/>
      <c r="H165" s="93"/>
      <c r="I165" s="93"/>
      <c r="J165" s="93"/>
    </row>
    <row r="166">
      <c r="A166" s="96" t="s">
        <v>229</v>
      </c>
      <c r="B166" s="96" t="s">
        <v>309</v>
      </c>
      <c r="C166" s="97">
        <v>265732.40000000002</v>
      </c>
      <c r="D166" s="93"/>
      <c r="E166" s="93"/>
      <c r="F166" s="93"/>
      <c r="G166" s="93"/>
      <c r="H166" s="93"/>
      <c r="I166" s="93"/>
      <c r="J166" s="93"/>
    </row>
    <row r="167">
      <c r="A167" s="96" t="s">
        <v>229</v>
      </c>
      <c r="B167" s="96" t="s">
        <v>310</v>
      </c>
      <c r="C167" s="97">
        <v>18231.5</v>
      </c>
      <c r="D167" s="93"/>
      <c r="E167" s="93"/>
      <c r="F167" s="93"/>
      <c r="G167" s="93"/>
      <c r="H167" s="93"/>
      <c r="I167" s="93"/>
      <c r="J167" s="93"/>
    </row>
    <row r="168">
      <c r="A168" s="96" t="s">
        <v>229</v>
      </c>
      <c r="B168" s="96" t="s">
        <v>311</v>
      </c>
      <c r="C168" s="97">
        <v>4071.0999999999999</v>
      </c>
      <c r="D168" s="99">
        <f>SUM(C152:C168)</f>
        <v>710286.50000000012</v>
      </c>
      <c r="E168" s="93"/>
      <c r="F168" s="93"/>
      <c r="G168" s="93"/>
      <c r="H168" s="93"/>
      <c r="I168" s="93"/>
      <c r="J168" s="93"/>
    </row>
    <row r="169">
      <c r="A169" s="96" t="s">
        <v>229</v>
      </c>
      <c r="B169" s="96" t="s">
        <v>312</v>
      </c>
      <c r="C169" s="97">
        <v>1036.7</v>
      </c>
      <c r="D169" s="93"/>
      <c r="E169" s="93"/>
      <c r="F169" s="93"/>
      <c r="G169" s="93"/>
      <c r="H169" s="93"/>
      <c r="I169" s="93"/>
      <c r="J169" s="93"/>
    </row>
    <row r="170">
      <c r="A170" s="100" t="s">
        <v>212</v>
      </c>
      <c r="B170" s="100" t="s">
        <v>313</v>
      </c>
      <c r="C170" s="101">
        <v>-6.3200000000000003</v>
      </c>
      <c r="D170" s="93"/>
      <c r="E170" s="93"/>
      <c r="F170" s="93"/>
      <c r="G170" s="93"/>
      <c r="H170" s="93"/>
      <c r="I170" s="93"/>
      <c r="J170" s="93"/>
    </row>
    <row r="171">
      <c r="A171" s="102" t="s">
        <v>314</v>
      </c>
      <c r="B171" s="103"/>
      <c r="C171" s="104">
        <f>SUM(C11:C170)</f>
        <v>1152303.8500000001</v>
      </c>
      <c r="D171" s="93"/>
      <c r="E171" s="93"/>
      <c r="F171" s="93"/>
      <c r="G171" s="93"/>
      <c r="H171" s="93"/>
      <c r="I171" s="93"/>
      <c r="J171" s="93"/>
    </row>
    <row r="173">
      <c r="C173" s="105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6" t="s">
        <v>168</v>
      </c>
      <c r="B1" s="86"/>
      <c r="C1" s="86"/>
      <c r="D1" s="86"/>
      <c r="E1" s="86"/>
      <c r="F1" s="86"/>
      <c r="G1" s="87"/>
      <c r="H1" s="87"/>
      <c r="I1" s="87"/>
      <c r="J1" s="87"/>
    </row>
    <row r="2">
      <c r="A2" s="2" t="s">
        <v>169</v>
      </c>
      <c r="B2" s="87"/>
      <c r="C2" s="87"/>
      <c r="D2" s="87"/>
      <c r="E2" s="87"/>
      <c r="F2" s="87"/>
      <c r="G2" s="87"/>
      <c r="H2" s="87"/>
      <c r="I2" s="87"/>
      <c r="J2" s="87"/>
    </row>
    <row r="3" ht="14.25">
      <c r="A3" s="88"/>
      <c r="B3" s="89"/>
      <c r="C3" s="89"/>
      <c r="D3" s="89"/>
      <c r="E3" s="89"/>
      <c r="F3" s="89"/>
      <c r="G3" s="89"/>
      <c r="H3" s="89"/>
      <c r="I3" s="89"/>
      <c r="J3" s="89"/>
    </row>
    <row r="4" ht="14.25">
      <c r="A4" s="90"/>
      <c r="B4" s="90"/>
      <c r="C4" s="90"/>
      <c r="D4" s="90"/>
      <c r="E4" s="90"/>
      <c r="F4" s="90"/>
      <c r="G4" s="91"/>
      <c r="H4" s="91"/>
      <c r="I4" s="89"/>
      <c r="J4" s="89"/>
    </row>
    <row r="5">
      <c r="A5" s="92" t="s">
        <v>315</v>
      </c>
      <c r="B5" s="92"/>
      <c r="C5" s="92"/>
      <c r="D5" s="92"/>
      <c r="E5" s="92"/>
      <c r="F5" s="92"/>
      <c r="G5" s="92"/>
      <c r="H5" s="92"/>
      <c r="I5" s="92"/>
      <c r="J5" s="92"/>
    </row>
    <row r="6">
      <c r="A6" s="92" t="s">
        <v>171</v>
      </c>
      <c r="B6" s="92"/>
      <c r="C6" s="92"/>
      <c r="D6" s="93"/>
      <c r="E6" s="93"/>
      <c r="F6" s="93"/>
      <c r="G6" s="93"/>
      <c r="H6" s="93"/>
      <c r="I6" s="93"/>
      <c r="J6" s="93"/>
    </row>
    <row r="7">
      <c r="A7" s="92" t="s">
        <v>172</v>
      </c>
      <c r="B7" s="92"/>
      <c r="C7" s="92"/>
      <c r="D7" s="93"/>
      <c r="E7" s="93"/>
      <c r="F7" s="93"/>
      <c r="G7" s="93"/>
      <c r="H7" s="93"/>
      <c r="I7" s="93"/>
      <c r="J7" s="93"/>
    </row>
    <row r="8">
      <c r="A8" s="92"/>
      <c r="B8" s="92"/>
      <c r="C8" s="92"/>
      <c r="D8" s="93"/>
      <c r="E8" s="93"/>
      <c r="F8" s="93"/>
      <c r="G8" s="93"/>
      <c r="H8" s="93"/>
      <c r="I8" s="93"/>
      <c r="J8" s="93"/>
    </row>
    <row r="9">
      <c r="A9" s="94" t="s">
        <v>173</v>
      </c>
      <c r="B9" s="94"/>
      <c r="C9" s="94"/>
      <c r="D9" s="87"/>
      <c r="E9" s="87"/>
      <c r="F9" s="87"/>
      <c r="G9" s="87"/>
      <c r="H9" s="87"/>
      <c r="I9" s="87"/>
      <c r="J9" s="87"/>
    </row>
    <row r="10" ht="33.75">
      <c r="A10" s="95" t="s">
        <v>174</v>
      </c>
      <c r="B10" s="95" t="s">
        <v>175</v>
      </c>
      <c r="C10" s="95" t="s">
        <v>176</v>
      </c>
      <c r="D10" s="93"/>
      <c r="E10" s="93"/>
      <c r="F10" s="93"/>
      <c r="G10" s="93"/>
      <c r="H10" s="93"/>
      <c r="I10" s="93"/>
      <c r="J10" s="93"/>
    </row>
    <row r="11">
      <c r="A11" s="96" t="s">
        <v>23</v>
      </c>
      <c r="B11" s="96" t="s">
        <v>316</v>
      </c>
      <c r="C11" s="97">
        <v>11991499.970000001</v>
      </c>
      <c r="D11" s="93"/>
      <c r="E11" s="93"/>
      <c r="F11" s="93"/>
      <c r="G11" s="93"/>
      <c r="H11" s="93"/>
      <c r="I11" s="93"/>
      <c r="J11" s="93"/>
    </row>
    <row r="12">
      <c r="A12" s="96" t="s">
        <v>23</v>
      </c>
      <c r="B12" s="96" t="s">
        <v>317</v>
      </c>
      <c r="C12" s="97">
        <v>54461.580000000002</v>
      </c>
      <c r="D12" s="93"/>
      <c r="E12" s="93"/>
      <c r="F12" s="93"/>
      <c r="G12" s="93"/>
      <c r="H12" s="93"/>
      <c r="I12" s="93"/>
      <c r="J12" s="93"/>
    </row>
    <row r="13">
      <c r="A13" s="96" t="s">
        <v>23</v>
      </c>
      <c r="B13" s="96" t="s">
        <v>318</v>
      </c>
      <c r="C13" s="97">
        <v>875072.16000000003</v>
      </c>
      <c r="D13" s="93"/>
      <c r="E13" s="93"/>
      <c r="F13" s="93"/>
      <c r="G13" s="93"/>
      <c r="H13" s="93"/>
      <c r="I13" s="93"/>
      <c r="J13" s="93"/>
    </row>
    <row r="14">
      <c r="A14" s="96" t="s">
        <v>23</v>
      </c>
      <c r="B14" s="96" t="s">
        <v>319</v>
      </c>
      <c r="C14" s="97">
        <v>643.15999999999997</v>
      </c>
      <c r="D14" s="93"/>
      <c r="E14" s="93"/>
      <c r="F14" s="93"/>
      <c r="G14" s="93"/>
      <c r="H14" s="93"/>
      <c r="I14" s="93"/>
      <c r="J14" s="93"/>
    </row>
    <row r="15">
      <c r="A15" s="96" t="s">
        <v>23</v>
      </c>
      <c r="B15" s="96" t="s">
        <v>320</v>
      </c>
      <c r="C15" s="97">
        <v>1361.4400000000001</v>
      </c>
      <c r="D15" s="93"/>
      <c r="E15" s="93"/>
      <c r="F15" s="93"/>
      <c r="G15" s="93"/>
      <c r="H15" s="93"/>
      <c r="I15" s="93"/>
      <c r="J15" s="93"/>
    </row>
    <row r="16">
      <c r="A16" s="96" t="s">
        <v>23</v>
      </c>
      <c r="B16" s="96" t="s">
        <v>321</v>
      </c>
      <c r="C16" s="97">
        <v>314988.14000000001</v>
      </c>
      <c r="D16" s="93"/>
      <c r="E16" s="93"/>
      <c r="F16" s="93"/>
      <c r="G16" s="93"/>
      <c r="H16" s="93"/>
      <c r="I16" s="93"/>
      <c r="J16" s="93"/>
    </row>
    <row r="17">
      <c r="A17" s="96" t="s">
        <v>23</v>
      </c>
      <c r="B17" s="96" t="s">
        <v>322</v>
      </c>
      <c r="C17" s="97">
        <v>60976.459999999999</v>
      </c>
      <c r="D17" s="93"/>
      <c r="E17" s="93"/>
      <c r="F17" s="93"/>
      <c r="G17" s="93"/>
      <c r="H17" s="93"/>
      <c r="I17" s="93"/>
      <c r="J17" s="93"/>
    </row>
    <row r="18">
      <c r="A18" s="96" t="s">
        <v>23</v>
      </c>
      <c r="B18" s="96" t="s">
        <v>323</v>
      </c>
      <c r="C18" s="97">
        <v>1493731.52</v>
      </c>
      <c r="D18" s="93"/>
      <c r="E18" s="93"/>
      <c r="F18" s="93"/>
      <c r="G18" s="93"/>
      <c r="H18" s="93"/>
      <c r="I18" s="93"/>
      <c r="J18" s="93"/>
    </row>
    <row r="19">
      <c r="A19" s="96" t="s">
        <v>23</v>
      </c>
      <c r="B19" s="96" t="s">
        <v>324</v>
      </c>
      <c r="C19" s="97">
        <v>170008.69</v>
      </c>
      <c r="D19" s="93"/>
      <c r="E19" s="93"/>
      <c r="F19" s="93"/>
      <c r="G19" s="93"/>
      <c r="H19" s="93"/>
      <c r="I19" s="93"/>
      <c r="J19" s="93"/>
    </row>
    <row r="20">
      <c r="A20" s="96" t="s">
        <v>49</v>
      </c>
      <c r="B20" s="96" t="s">
        <v>325</v>
      </c>
      <c r="C20" s="97">
        <v>17.600000000000001</v>
      </c>
      <c r="D20" s="93"/>
      <c r="E20" s="93"/>
      <c r="F20" s="93"/>
      <c r="G20" s="93"/>
      <c r="H20" s="93"/>
      <c r="I20" s="93"/>
      <c r="J20" s="93"/>
    </row>
    <row r="21">
      <c r="A21" s="96" t="s">
        <v>53</v>
      </c>
      <c r="B21" s="96" t="s">
        <v>325</v>
      </c>
      <c r="C21" s="97">
        <v>67.200000000000003</v>
      </c>
      <c r="D21" s="93"/>
      <c r="E21" s="93"/>
      <c r="F21" s="93"/>
      <c r="G21" s="93"/>
      <c r="H21" s="93"/>
      <c r="I21" s="93"/>
      <c r="J21" s="93"/>
    </row>
    <row r="22">
      <c r="A22" s="96" t="s">
        <v>59</v>
      </c>
      <c r="B22" s="96" t="s">
        <v>325</v>
      </c>
      <c r="C22" s="97">
        <v>2630</v>
      </c>
      <c r="D22" s="93"/>
      <c r="E22" s="93"/>
      <c r="F22" s="93"/>
      <c r="G22" s="93"/>
      <c r="H22" s="93"/>
      <c r="I22" s="93"/>
      <c r="J22" s="93"/>
    </row>
    <row r="23">
      <c r="A23" s="96" t="s">
        <v>73</v>
      </c>
      <c r="B23" s="96" t="s">
        <v>326</v>
      </c>
      <c r="C23" s="97">
        <v>7403.8299999999999</v>
      </c>
      <c r="D23" s="93"/>
      <c r="E23" s="93"/>
      <c r="F23" s="93"/>
      <c r="G23" s="93"/>
      <c r="H23" s="93"/>
      <c r="I23" s="93"/>
      <c r="J23" s="93"/>
    </row>
    <row r="24">
      <c r="A24" s="96" t="s">
        <v>73</v>
      </c>
      <c r="B24" s="96" t="s">
        <v>327</v>
      </c>
      <c r="C24" s="97">
        <v>53816.610000000001</v>
      </c>
      <c r="D24" s="93"/>
      <c r="E24" s="93"/>
      <c r="F24" s="93"/>
      <c r="G24" s="93"/>
      <c r="H24" s="93"/>
      <c r="I24" s="93"/>
      <c r="J24" s="93"/>
    </row>
    <row r="25">
      <c r="A25" s="96" t="s">
        <v>56</v>
      </c>
      <c r="B25" s="96" t="s">
        <v>327</v>
      </c>
      <c r="C25" s="97">
        <v>154881.44</v>
      </c>
      <c r="D25" s="93"/>
      <c r="E25" s="93"/>
      <c r="F25" s="93"/>
      <c r="G25" s="93"/>
      <c r="H25" s="93"/>
      <c r="I25" s="93"/>
      <c r="J25" s="93"/>
    </row>
    <row r="26">
      <c r="A26" s="96" t="s">
        <v>222</v>
      </c>
      <c r="B26" s="96" t="s">
        <v>327</v>
      </c>
      <c r="C26" s="97">
        <v>245.69999999999999</v>
      </c>
      <c r="D26" s="93"/>
      <c r="E26" s="93"/>
      <c r="F26" s="93"/>
      <c r="G26" s="93"/>
      <c r="H26" s="93"/>
      <c r="I26" s="93"/>
      <c r="J26" s="93"/>
    </row>
    <row r="27">
      <c r="A27" s="96" t="s">
        <v>89</v>
      </c>
      <c r="B27" s="96" t="s">
        <v>327</v>
      </c>
      <c r="C27" s="97">
        <v>671820.56999999995</v>
      </c>
      <c r="D27" s="93"/>
      <c r="E27" s="93"/>
      <c r="F27" s="93"/>
      <c r="G27" s="93"/>
      <c r="H27" s="93"/>
      <c r="I27" s="93"/>
      <c r="J27" s="93"/>
    </row>
    <row r="28">
      <c r="A28" s="96" t="s">
        <v>229</v>
      </c>
      <c r="B28" s="96" t="s">
        <v>328</v>
      </c>
      <c r="C28" s="97">
        <v>11.99</v>
      </c>
      <c r="D28" s="93"/>
      <c r="E28" s="93"/>
      <c r="F28" s="93"/>
      <c r="G28" s="93"/>
      <c r="H28" s="93"/>
      <c r="I28" s="93"/>
      <c r="J28" s="93"/>
    </row>
    <row r="29">
      <c r="A29" s="96" t="s">
        <v>110</v>
      </c>
      <c r="B29" s="96" t="s">
        <v>328</v>
      </c>
      <c r="C29" s="97">
        <v>2.71</v>
      </c>
      <c r="D29" s="93"/>
      <c r="E29" s="93"/>
      <c r="F29" s="93"/>
      <c r="G29" s="93"/>
      <c r="H29" s="93"/>
      <c r="I29" s="93"/>
      <c r="J29" s="93"/>
    </row>
    <row r="30">
      <c r="A30" s="96" t="s">
        <v>56</v>
      </c>
      <c r="B30" s="96" t="s">
        <v>328</v>
      </c>
      <c r="C30" s="97">
        <v>111.95</v>
      </c>
      <c r="D30" s="93"/>
      <c r="E30" s="93"/>
      <c r="F30" s="93"/>
      <c r="G30" s="93"/>
      <c r="H30" s="93"/>
      <c r="I30" s="93"/>
      <c r="J30" s="93"/>
    </row>
    <row r="31">
      <c r="A31" s="96" t="s">
        <v>298</v>
      </c>
      <c r="B31" s="96" t="s">
        <v>328</v>
      </c>
      <c r="C31" s="97">
        <v>234.06</v>
      </c>
      <c r="D31" s="93"/>
      <c r="E31" s="93"/>
      <c r="F31" s="93"/>
      <c r="G31" s="93"/>
      <c r="H31" s="93"/>
      <c r="I31" s="93"/>
      <c r="J31" s="93"/>
    </row>
    <row r="32">
      <c r="A32" s="96" t="s">
        <v>222</v>
      </c>
      <c r="B32" s="96" t="s">
        <v>328</v>
      </c>
      <c r="C32" s="97">
        <v>49.450000000000003</v>
      </c>
      <c r="D32" s="93"/>
      <c r="E32" s="93"/>
      <c r="F32" s="93"/>
      <c r="G32" s="93"/>
      <c r="H32" s="93"/>
      <c r="I32" s="93"/>
      <c r="J32" s="93"/>
    </row>
    <row r="33">
      <c r="A33" s="96" t="s">
        <v>329</v>
      </c>
      <c r="B33" s="96" t="s">
        <v>328</v>
      </c>
      <c r="C33" s="97">
        <v>266.01999999999998</v>
      </c>
      <c r="D33" s="93"/>
      <c r="E33" s="93"/>
      <c r="F33" s="93"/>
      <c r="G33" s="93"/>
      <c r="H33" s="93"/>
      <c r="I33" s="93"/>
      <c r="J33" s="93"/>
    </row>
    <row r="34">
      <c r="A34" s="96" t="s">
        <v>89</v>
      </c>
      <c r="B34" s="96" t="s">
        <v>328</v>
      </c>
      <c r="C34" s="97">
        <v>3174.1999999999998</v>
      </c>
      <c r="D34" s="93"/>
      <c r="E34" s="93"/>
      <c r="F34" s="93"/>
      <c r="G34" s="93"/>
      <c r="H34" s="93"/>
      <c r="I34" s="93"/>
      <c r="J34" s="93"/>
    </row>
    <row r="35">
      <c r="A35" s="96" t="s">
        <v>89</v>
      </c>
      <c r="B35" s="96" t="s">
        <v>330</v>
      </c>
      <c r="C35" s="97">
        <v>172.56</v>
      </c>
      <c r="D35" s="93"/>
      <c r="E35" s="93"/>
      <c r="F35" s="93"/>
      <c r="G35" s="93"/>
      <c r="H35" s="93"/>
      <c r="I35" s="93"/>
      <c r="J35" s="93"/>
    </row>
    <row r="36">
      <c r="A36" s="96" t="s">
        <v>110</v>
      </c>
      <c r="B36" s="96" t="s">
        <v>331</v>
      </c>
      <c r="C36" s="97">
        <v>352.19999999999999</v>
      </c>
      <c r="D36" s="93"/>
      <c r="E36" s="93"/>
      <c r="F36" s="93"/>
      <c r="G36" s="93"/>
      <c r="H36" s="93"/>
      <c r="I36" s="93"/>
      <c r="J36" s="93"/>
    </row>
    <row r="37">
      <c r="A37" s="96" t="s">
        <v>56</v>
      </c>
      <c r="B37" s="96" t="s">
        <v>331</v>
      </c>
      <c r="C37" s="97">
        <v>4074.3499999999999</v>
      </c>
      <c r="D37" s="93"/>
      <c r="E37" s="93"/>
      <c r="F37" s="93"/>
      <c r="G37" s="93"/>
      <c r="H37" s="93"/>
      <c r="I37" s="93"/>
      <c r="J37" s="93"/>
    </row>
    <row r="38">
      <c r="A38" s="96" t="s">
        <v>73</v>
      </c>
      <c r="B38" s="96" t="s">
        <v>332</v>
      </c>
      <c r="C38" s="97">
        <v>1121.6800000000001</v>
      </c>
      <c r="D38" s="93"/>
      <c r="E38" s="93"/>
      <c r="F38" s="93"/>
      <c r="G38" s="93"/>
      <c r="H38" s="93"/>
      <c r="I38" s="93"/>
      <c r="J38" s="93"/>
    </row>
    <row r="39">
      <c r="A39" s="96" t="s">
        <v>230</v>
      </c>
      <c r="B39" s="96" t="s">
        <v>332</v>
      </c>
      <c r="C39" s="97">
        <v>24.469999999999999</v>
      </c>
      <c r="D39" s="93"/>
      <c r="E39" s="93"/>
      <c r="F39" s="93"/>
      <c r="G39" s="93"/>
      <c r="H39" s="93"/>
      <c r="I39" s="93"/>
      <c r="J39" s="93"/>
    </row>
    <row r="40">
      <c r="A40" s="96" t="s">
        <v>275</v>
      </c>
      <c r="B40" s="96" t="s">
        <v>332</v>
      </c>
      <c r="C40" s="97">
        <v>4.0899999999999999</v>
      </c>
      <c r="D40" s="93"/>
      <c r="E40" s="93"/>
      <c r="F40" s="93"/>
      <c r="G40" s="93"/>
      <c r="H40" s="93"/>
      <c r="I40" s="93"/>
      <c r="J40" s="93"/>
    </row>
    <row r="41">
      <c r="A41" s="96" t="s">
        <v>59</v>
      </c>
      <c r="B41" s="96" t="s">
        <v>332</v>
      </c>
      <c r="C41" s="97">
        <v>97432.350000000006</v>
      </c>
      <c r="D41" s="93"/>
      <c r="E41" s="93"/>
      <c r="F41" s="93"/>
      <c r="G41" s="93"/>
      <c r="H41" s="93"/>
      <c r="I41" s="93"/>
      <c r="J41" s="93"/>
    </row>
    <row r="42">
      <c r="A42" s="96" t="s">
        <v>212</v>
      </c>
      <c r="B42" s="96" t="s">
        <v>332</v>
      </c>
      <c r="C42" s="97">
        <v>43133.790000000001</v>
      </c>
      <c r="D42" s="93"/>
      <c r="E42" s="93"/>
      <c r="F42" s="93"/>
      <c r="G42" s="93"/>
      <c r="H42" s="93"/>
      <c r="I42" s="93"/>
      <c r="J42" s="93"/>
    </row>
    <row r="43">
      <c r="A43" s="96" t="s">
        <v>89</v>
      </c>
      <c r="B43" s="96" t="s">
        <v>332</v>
      </c>
      <c r="C43" s="97">
        <v>2821.48</v>
      </c>
      <c r="D43" s="93"/>
      <c r="E43" s="93"/>
      <c r="F43" s="93"/>
      <c r="G43" s="93"/>
      <c r="H43" s="93"/>
      <c r="I43" s="93"/>
      <c r="J43" s="93"/>
    </row>
    <row r="44">
      <c r="A44" s="96" t="s">
        <v>215</v>
      </c>
      <c r="B44" s="96" t="s">
        <v>333</v>
      </c>
      <c r="C44" s="97">
        <v>19904.439999999999</v>
      </c>
      <c r="D44" s="93"/>
      <c r="E44" s="93"/>
      <c r="F44" s="93"/>
      <c r="G44" s="93"/>
      <c r="H44" s="93"/>
      <c r="I44" s="93"/>
      <c r="J44" s="93"/>
    </row>
    <row r="45">
      <c r="A45" s="96" t="s">
        <v>218</v>
      </c>
      <c r="B45" s="96" t="s">
        <v>334</v>
      </c>
      <c r="C45" s="97">
        <v>1954.01</v>
      </c>
      <c r="D45" s="93"/>
      <c r="E45" s="93"/>
      <c r="F45" s="93"/>
      <c r="G45" s="93"/>
      <c r="H45" s="93"/>
      <c r="I45" s="93"/>
      <c r="J45" s="93"/>
    </row>
    <row r="46">
      <c r="A46" s="96" t="s">
        <v>220</v>
      </c>
      <c r="B46" s="96" t="s">
        <v>335</v>
      </c>
      <c r="C46" s="97">
        <v>479.69999999999999</v>
      </c>
      <c r="D46" s="93"/>
      <c r="E46" s="93"/>
      <c r="F46" s="93"/>
      <c r="G46" s="93"/>
      <c r="H46" s="93"/>
      <c r="I46" s="93"/>
      <c r="J46" s="93"/>
    </row>
    <row r="47">
      <c r="A47" s="96" t="s">
        <v>110</v>
      </c>
      <c r="B47" s="96" t="s">
        <v>335</v>
      </c>
      <c r="C47" s="97">
        <v>206.37</v>
      </c>
      <c r="D47" s="93"/>
      <c r="E47" s="93"/>
      <c r="F47" s="93"/>
      <c r="G47" s="93"/>
      <c r="H47" s="93"/>
      <c r="I47" s="93"/>
      <c r="J47" s="93"/>
    </row>
    <row r="48">
      <c r="A48" s="96" t="s">
        <v>59</v>
      </c>
      <c r="B48" s="96" t="s">
        <v>335</v>
      </c>
      <c r="C48" s="97">
        <v>38.68</v>
      </c>
      <c r="D48" s="93"/>
      <c r="E48" s="93"/>
      <c r="F48" s="93"/>
      <c r="G48" s="93"/>
      <c r="H48" s="93"/>
      <c r="I48" s="93"/>
      <c r="J48" s="93"/>
    </row>
    <row r="49">
      <c r="A49" s="96" t="s">
        <v>298</v>
      </c>
      <c r="B49" s="96" t="s">
        <v>335</v>
      </c>
      <c r="C49" s="97">
        <v>110</v>
      </c>
      <c r="D49" s="93"/>
      <c r="E49" s="93"/>
      <c r="F49" s="93"/>
      <c r="G49" s="93"/>
      <c r="H49" s="93"/>
      <c r="I49" s="93"/>
      <c r="J49" s="93"/>
    </row>
    <row r="50">
      <c r="A50" s="96" t="s">
        <v>73</v>
      </c>
      <c r="B50" s="96" t="s">
        <v>336</v>
      </c>
      <c r="C50" s="97">
        <v>867.85000000000002</v>
      </c>
      <c r="D50" s="93"/>
      <c r="E50" s="93"/>
      <c r="F50" s="93"/>
      <c r="G50" s="93"/>
      <c r="H50" s="93"/>
      <c r="I50" s="93"/>
      <c r="J50" s="93"/>
    </row>
    <row r="51">
      <c r="A51" s="96" t="s">
        <v>294</v>
      </c>
      <c r="B51" s="96" t="s">
        <v>336</v>
      </c>
      <c r="C51" s="97">
        <v>0.01</v>
      </c>
      <c r="D51" s="93"/>
      <c r="E51" s="93"/>
      <c r="F51" s="93"/>
      <c r="G51" s="93"/>
      <c r="H51" s="93"/>
      <c r="I51" s="93"/>
      <c r="J51" s="93"/>
    </row>
    <row r="52">
      <c r="A52" s="96" t="s">
        <v>218</v>
      </c>
      <c r="B52" s="96" t="s">
        <v>336</v>
      </c>
      <c r="C52" s="97">
        <v>7057.6300000000001</v>
      </c>
      <c r="D52" s="93"/>
      <c r="E52" s="93"/>
      <c r="F52" s="93"/>
      <c r="G52" s="93"/>
      <c r="H52" s="93"/>
      <c r="I52" s="93"/>
      <c r="J52" s="93"/>
    </row>
    <row r="53">
      <c r="A53" s="96" t="s">
        <v>228</v>
      </c>
      <c r="B53" s="96" t="s">
        <v>336</v>
      </c>
      <c r="C53" s="97">
        <v>0.81000000000000005</v>
      </c>
      <c r="D53" s="93"/>
      <c r="E53" s="93"/>
      <c r="F53" s="93"/>
      <c r="G53" s="93"/>
      <c r="H53" s="93"/>
      <c r="I53" s="93"/>
      <c r="J53" s="93"/>
    </row>
    <row r="54">
      <c r="A54" s="96" t="s">
        <v>229</v>
      </c>
      <c r="B54" s="96" t="s">
        <v>336</v>
      </c>
      <c r="C54" s="97">
        <v>2520.25</v>
      </c>
      <c r="D54" s="93"/>
      <c r="E54" s="93"/>
      <c r="F54" s="93"/>
      <c r="G54" s="93"/>
      <c r="H54" s="93"/>
      <c r="I54" s="93"/>
      <c r="J54" s="93"/>
    </row>
    <row r="55">
      <c r="A55" s="96" t="s">
        <v>267</v>
      </c>
      <c r="B55" s="96" t="s">
        <v>336</v>
      </c>
      <c r="C55" s="97">
        <v>1822.46</v>
      </c>
      <c r="D55" s="93"/>
      <c r="E55" s="93"/>
      <c r="F55" s="93"/>
      <c r="G55" s="93"/>
      <c r="H55" s="93"/>
      <c r="I55" s="93"/>
      <c r="J55" s="93"/>
    </row>
    <row r="56">
      <c r="A56" s="96" t="s">
        <v>269</v>
      </c>
      <c r="B56" s="96" t="s">
        <v>336</v>
      </c>
      <c r="C56" s="97">
        <v>1398.8599999999999</v>
      </c>
      <c r="D56" s="93"/>
      <c r="E56" s="93"/>
      <c r="F56" s="93"/>
      <c r="G56" s="93"/>
      <c r="H56" s="93"/>
      <c r="I56" s="93"/>
      <c r="J56" s="93"/>
    </row>
    <row r="57">
      <c r="A57" s="96" t="s">
        <v>230</v>
      </c>
      <c r="B57" s="96" t="s">
        <v>336</v>
      </c>
      <c r="C57" s="97">
        <v>1941.48</v>
      </c>
      <c r="D57" s="93"/>
      <c r="E57" s="93"/>
      <c r="F57" s="93"/>
      <c r="G57" s="93"/>
      <c r="H57" s="93"/>
      <c r="I57" s="93"/>
      <c r="J57" s="93"/>
    </row>
    <row r="58">
      <c r="A58" s="96" t="s">
        <v>270</v>
      </c>
      <c r="B58" s="96" t="s">
        <v>336</v>
      </c>
      <c r="C58" s="97">
        <v>1474.3699999999999</v>
      </c>
      <c r="D58" s="93"/>
      <c r="E58" s="93"/>
      <c r="F58" s="93"/>
      <c r="G58" s="93"/>
      <c r="H58" s="93"/>
      <c r="I58" s="93"/>
      <c r="J58" s="93"/>
    </row>
    <row r="59">
      <c r="A59" s="96" t="s">
        <v>275</v>
      </c>
      <c r="B59" s="96" t="s">
        <v>336</v>
      </c>
      <c r="C59" s="97">
        <v>708.55999999999995</v>
      </c>
      <c r="D59" s="93"/>
      <c r="E59" s="93"/>
      <c r="F59" s="93"/>
      <c r="G59" s="93"/>
      <c r="H59" s="93"/>
      <c r="I59" s="93"/>
      <c r="J59" s="93"/>
    </row>
    <row r="60">
      <c r="A60" s="96" t="s">
        <v>271</v>
      </c>
      <c r="B60" s="96" t="s">
        <v>336</v>
      </c>
      <c r="C60" s="97">
        <v>53.75</v>
      </c>
      <c r="D60" s="93"/>
      <c r="E60" s="93"/>
      <c r="F60" s="93"/>
      <c r="G60" s="93"/>
      <c r="H60" s="93"/>
      <c r="I60" s="93"/>
      <c r="J60" s="93"/>
    </row>
    <row r="61">
      <c r="A61" s="96" t="s">
        <v>303</v>
      </c>
      <c r="B61" s="96" t="s">
        <v>336</v>
      </c>
      <c r="C61" s="97">
        <v>59.079999999999998</v>
      </c>
      <c r="D61" s="93"/>
      <c r="E61" s="93"/>
      <c r="F61" s="93"/>
      <c r="G61" s="93"/>
      <c r="H61" s="93"/>
      <c r="I61" s="93"/>
      <c r="J61" s="93"/>
    </row>
    <row r="62">
      <c r="A62" s="96" t="s">
        <v>304</v>
      </c>
      <c r="B62" s="96" t="s">
        <v>336</v>
      </c>
      <c r="C62" s="97">
        <v>17.260000000000002</v>
      </c>
      <c r="D62" s="93"/>
      <c r="E62" s="93"/>
      <c r="F62" s="93"/>
      <c r="G62" s="93"/>
      <c r="H62" s="93"/>
      <c r="I62" s="93"/>
      <c r="J62" s="93"/>
    </row>
    <row r="63">
      <c r="A63" s="96" t="s">
        <v>110</v>
      </c>
      <c r="B63" s="96" t="s">
        <v>336</v>
      </c>
      <c r="C63" s="97">
        <v>5895.0699999999997</v>
      </c>
      <c r="D63" s="93"/>
      <c r="E63" s="93"/>
      <c r="F63" s="93"/>
      <c r="G63" s="93"/>
      <c r="H63" s="93"/>
      <c r="I63" s="93"/>
      <c r="J63" s="93"/>
    </row>
    <row r="64">
      <c r="A64" s="96" t="s">
        <v>231</v>
      </c>
      <c r="B64" s="96" t="s">
        <v>336</v>
      </c>
      <c r="C64" s="97">
        <v>5240.3199999999997</v>
      </c>
      <c r="D64" s="93"/>
      <c r="E64" s="93"/>
      <c r="F64" s="93"/>
      <c r="G64" s="93"/>
      <c r="H64" s="93"/>
      <c r="I64" s="93"/>
      <c r="J64" s="93"/>
    </row>
    <row r="65">
      <c r="A65" s="96" t="s">
        <v>56</v>
      </c>
      <c r="B65" s="96" t="s">
        <v>336</v>
      </c>
      <c r="C65" s="97">
        <v>4506.3199999999997</v>
      </c>
      <c r="D65" s="93"/>
      <c r="E65" s="93"/>
      <c r="F65" s="93"/>
      <c r="G65" s="93"/>
      <c r="H65" s="93"/>
      <c r="I65" s="93"/>
      <c r="J65" s="93"/>
    </row>
    <row r="66">
      <c r="A66" s="96" t="s">
        <v>112</v>
      </c>
      <c r="B66" s="96" t="s">
        <v>336</v>
      </c>
      <c r="C66" s="97">
        <v>3363175.1000000001</v>
      </c>
      <c r="D66" s="93"/>
      <c r="E66" s="93"/>
      <c r="F66" s="93"/>
      <c r="G66" s="93"/>
      <c r="H66" s="93"/>
      <c r="I66" s="93"/>
      <c r="J66" s="93"/>
    </row>
    <row r="67">
      <c r="A67" s="96" t="s">
        <v>276</v>
      </c>
      <c r="B67" s="96" t="s">
        <v>336</v>
      </c>
      <c r="C67" s="97">
        <v>-1.8999999999999999</v>
      </c>
      <c r="D67" s="93"/>
      <c r="E67" s="93"/>
      <c r="F67" s="93"/>
      <c r="G67" s="93"/>
      <c r="H67" s="93"/>
      <c r="I67" s="93"/>
      <c r="J67" s="93"/>
    </row>
    <row r="68">
      <c r="A68" s="96" t="s">
        <v>59</v>
      </c>
      <c r="B68" s="96" t="s">
        <v>336</v>
      </c>
      <c r="C68" s="97">
        <v>78.560000000000002</v>
      </c>
      <c r="D68" s="93"/>
      <c r="E68" s="93"/>
      <c r="F68" s="93"/>
      <c r="G68" s="93"/>
      <c r="H68" s="93"/>
      <c r="I68" s="93"/>
      <c r="J68" s="93"/>
    </row>
    <row r="69">
      <c r="A69" s="96" t="s">
        <v>305</v>
      </c>
      <c r="B69" s="96" t="s">
        <v>336</v>
      </c>
      <c r="C69" s="97">
        <v>262.11000000000001</v>
      </c>
      <c r="D69" s="93"/>
      <c r="E69" s="93"/>
      <c r="F69" s="93"/>
      <c r="G69" s="93"/>
      <c r="H69" s="93"/>
      <c r="I69" s="93"/>
      <c r="J69" s="93"/>
    </row>
    <row r="70">
      <c r="A70" s="96" t="s">
        <v>298</v>
      </c>
      <c r="B70" s="96" t="s">
        <v>336</v>
      </c>
      <c r="C70" s="97">
        <v>9.3200000000000003</v>
      </c>
      <c r="D70" s="93"/>
      <c r="E70" s="93"/>
      <c r="F70" s="93"/>
      <c r="G70" s="93"/>
      <c r="H70" s="93"/>
      <c r="I70" s="93"/>
      <c r="J70" s="93"/>
    </row>
    <row r="71">
      <c r="A71" s="96" t="s">
        <v>222</v>
      </c>
      <c r="B71" s="96" t="s">
        <v>336</v>
      </c>
      <c r="C71" s="97">
        <v>5259.2399999999998</v>
      </c>
      <c r="D71" s="93"/>
      <c r="E71" s="93"/>
      <c r="F71" s="93"/>
      <c r="G71" s="93"/>
      <c r="H71" s="93"/>
      <c r="I71" s="93"/>
      <c r="J71" s="93"/>
    </row>
    <row r="72">
      <c r="A72" s="96" t="s">
        <v>329</v>
      </c>
      <c r="B72" s="96" t="s">
        <v>336</v>
      </c>
      <c r="C72" s="97">
        <v>142.52000000000001</v>
      </c>
      <c r="D72" s="93"/>
      <c r="E72" s="93"/>
      <c r="F72" s="93"/>
      <c r="G72" s="93"/>
      <c r="H72" s="93"/>
      <c r="I72" s="93"/>
      <c r="J72" s="93"/>
    </row>
    <row r="73">
      <c r="A73" s="96" t="s">
        <v>232</v>
      </c>
      <c r="B73" s="96" t="s">
        <v>336</v>
      </c>
      <c r="C73" s="97">
        <v>15.84</v>
      </c>
      <c r="D73" s="93"/>
      <c r="E73" s="93"/>
      <c r="F73" s="93"/>
      <c r="G73" s="93"/>
      <c r="H73" s="93"/>
      <c r="I73" s="93"/>
      <c r="J73" s="93"/>
    </row>
    <row r="74">
      <c r="A74" s="96" t="s">
        <v>212</v>
      </c>
      <c r="B74" s="96" t="s">
        <v>336</v>
      </c>
      <c r="C74" s="97">
        <v>21773.91</v>
      </c>
      <c r="D74" s="93"/>
      <c r="E74" s="93"/>
      <c r="F74" s="93"/>
      <c r="G74" s="93"/>
      <c r="H74" s="93"/>
      <c r="I74" s="93"/>
      <c r="J74" s="93"/>
    </row>
    <row r="75">
      <c r="A75" s="96" t="s">
        <v>212</v>
      </c>
      <c r="B75" s="96" t="s">
        <v>337</v>
      </c>
      <c r="C75" s="97">
        <v>6179.6099999999997</v>
      </c>
      <c r="D75" s="93"/>
      <c r="E75" s="93"/>
      <c r="F75" s="93"/>
      <c r="G75" s="93"/>
      <c r="H75" s="93"/>
      <c r="I75" s="93"/>
      <c r="J75" s="93"/>
    </row>
    <row r="76">
      <c r="A76" s="96" t="s">
        <v>73</v>
      </c>
      <c r="B76" s="96" t="s">
        <v>338</v>
      </c>
      <c r="C76" s="97">
        <v>317.16000000000003</v>
      </c>
      <c r="D76" s="93"/>
      <c r="E76" s="93"/>
      <c r="F76" s="93"/>
      <c r="G76" s="93"/>
      <c r="H76" s="93"/>
      <c r="I76" s="93"/>
      <c r="J76" s="93"/>
    </row>
    <row r="77">
      <c r="A77" s="96" t="s">
        <v>228</v>
      </c>
      <c r="B77" s="96" t="s">
        <v>338</v>
      </c>
      <c r="C77" s="97">
        <v>8</v>
      </c>
      <c r="D77" s="93"/>
      <c r="E77" s="93"/>
      <c r="F77" s="93"/>
      <c r="G77" s="93"/>
      <c r="H77" s="93"/>
      <c r="I77" s="93"/>
      <c r="J77" s="93"/>
    </row>
    <row r="78">
      <c r="A78" s="96" t="s">
        <v>271</v>
      </c>
      <c r="B78" s="96" t="s">
        <v>338</v>
      </c>
      <c r="C78" s="97">
        <v>18.600000000000001</v>
      </c>
      <c r="D78" s="93"/>
      <c r="E78" s="93"/>
      <c r="F78" s="93"/>
      <c r="G78" s="93"/>
      <c r="H78" s="93"/>
      <c r="I78" s="93"/>
      <c r="J78" s="93"/>
    </row>
    <row r="79">
      <c r="A79" s="96" t="s">
        <v>110</v>
      </c>
      <c r="B79" s="96" t="s">
        <v>338</v>
      </c>
      <c r="C79" s="97">
        <v>4.79</v>
      </c>
      <c r="D79" s="93"/>
      <c r="E79" s="93"/>
      <c r="F79" s="93"/>
      <c r="G79" s="93"/>
      <c r="H79" s="93"/>
      <c r="I79" s="93"/>
      <c r="J79" s="93"/>
    </row>
    <row r="80">
      <c r="A80" s="96" t="s">
        <v>56</v>
      </c>
      <c r="B80" s="96" t="s">
        <v>338</v>
      </c>
      <c r="C80" s="97">
        <v>51.450000000000003</v>
      </c>
      <c r="D80" s="93"/>
      <c r="E80" s="93"/>
      <c r="F80" s="93"/>
      <c r="G80" s="93"/>
      <c r="H80" s="93"/>
      <c r="I80" s="93"/>
      <c r="J80" s="93"/>
    </row>
    <row r="81">
      <c r="A81" s="96" t="s">
        <v>112</v>
      </c>
      <c r="B81" s="96" t="s">
        <v>338</v>
      </c>
      <c r="C81" s="97">
        <v>356.31999999999999</v>
      </c>
      <c r="D81" s="93"/>
      <c r="E81" s="93"/>
      <c r="F81" s="93"/>
      <c r="G81" s="93"/>
      <c r="H81" s="93"/>
      <c r="I81" s="93"/>
      <c r="J81" s="93"/>
    </row>
    <row r="82">
      <c r="A82" s="96" t="s">
        <v>89</v>
      </c>
      <c r="B82" s="96" t="s">
        <v>339</v>
      </c>
      <c r="C82" s="97">
        <v>173212.73000000001</v>
      </c>
      <c r="D82" s="93"/>
      <c r="E82" s="93"/>
      <c r="F82" s="93"/>
      <c r="G82" s="93"/>
      <c r="H82" s="93"/>
      <c r="I82" s="93"/>
      <c r="J82" s="93"/>
    </row>
    <row r="83">
      <c r="A83" s="96" t="s">
        <v>89</v>
      </c>
      <c r="B83" s="96" t="s">
        <v>340</v>
      </c>
      <c r="C83" s="97">
        <v>93479.009999999995</v>
      </c>
      <c r="D83" s="93"/>
      <c r="E83" s="93"/>
      <c r="F83" s="93"/>
      <c r="G83" s="93"/>
      <c r="H83" s="93"/>
      <c r="I83" s="93"/>
      <c r="J83" s="93"/>
    </row>
    <row r="84">
      <c r="A84" s="96" t="s">
        <v>73</v>
      </c>
      <c r="B84" s="96" t="s">
        <v>341</v>
      </c>
      <c r="C84" s="97">
        <v>296263.46000000002</v>
      </c>
      <c r="D84" s="93"/>
      <c r="E84" s="93"/>
      <c r="F84" s="93"/>
      <c r="G84" s="93"/>
      <c r="H84" s="93"/>
      <c r="I84" s="93"/>
      <c r="J84" s="93"/>
    </row>
    <row r="85">
      <c r="A85" s="96" t="s">
        <v>238</v>
      </c>
      <c r="B85" s="96" t="s">
        <v>342</v>
      </c>
      <c r="C85" s="97">
        <v>249</v>
      </c>
      <c r="D85" s="93"/>
      <c r="E85" s="93"/>
      <c r="F85" s="93"/>
      <c r="G85" s="93"/>
      <c r="H85" s="93"/>
      <c r="I85" s="93"/>
      <c r="J85" s="93"/>
    </row>
    <row r="86">
      <c r="A86" s="96" t="s">
        <v>265</v>
      </c>
      <c r="B86" s="96" t="s">
        <v>342</v>
      </c>
      <c r="C86" s="97">
        <v>295.25999999999999</v>
      </c>
      <c r="D86" s="93"/>
      <c r="E86" s="93"/>
      <c r="F86" s="93"/>
      <c r="G86" s="93"/>
      <c r="H86" s="93"/>
      <c r="I86" s="93"/>
      <c r="J86" s="93"/>
    </row>
    <row r="87">
      <c r="A87" s="96" t="s">
        <v>293</v>
      </c>
      <c r="B87" s="96" t="s">
        <v>342</v>
      </c>
      <c r="C87" s="97">
        <v>22.489999999999998</v>
      </c>
      <c r="D87" s="93"/>
      <c r="E87" s="93"/>
      <c r="F87" s="93"/>
      <c r="G87" s="93"/>
      <c r="H87" s="93"/>
      <c r="I87" s="93"/>
      <c r="J87" s="93"/>
    </row>
    <row r="88">
      <c r="A88" s="96" t="s">
        <v>343</v>
      </c>
      <c r="B88" s="96" t="s">
        <v>342</v>
      </c>
      <c r="C88" s="97">
        <v>6</v>
      </c>
      <c r="D88" s="93"/>
      <c r="E88" s="93"/>
      <c r="F88" s="93"/>
      <c r="G88" s="93"/>
      <c r="H88" s="93"/>
      <c r="I88" s="93"/>
      <c r="J88" s="93"/>
    </row>
    <row r="89">
      <c r="A89" s="96" t="s">
        <v>344</v>
      </c>
      <c r="B89" s="96" t="s">
        <v>342</v>
      </c>
      <c r="C89" s="97">
        <v>10</v>
      </c>
      <c r="D89" s="93"/>
      <c r="E89" s="93"/>
      <c r="F89" s="93"/>
      <c r="G89" s="93"/>
      <c r="H89" s="93"/>
      <c r="I89" s="93"/>
      <c r="J89" s="93"/>
    </row>
    <row r="90">
      <c r="A90" s="96" t="s">
        <v>252</v>
      </c>
      <c r="B90" s="96" t="s">
        <v>342</v>
      </c>
      <c r="C90" s="97">
        <v>2027.21</v>
      </c>
      <c r="D90" s="93"/>
      <c r="E90" s="93"/>
      <c r="F90" s="93"/>
      <c r="G90" s="93"/>
      <c r="H90" s="93"/>
      <c r="I90" s="93"/>
      <c r="J90" s="93"/>
    </row>
    <row r="91">
      <c r="A91" s="96" t="s">
        <v>345</v>
      </c>
      <c r="B91" s="96" t="s">
        <v>342</v>
      </c>
      <c r="C91" s="97">
        <v>-53.93</v>
      </c>
      <c r="D91" s="93"/>
      <c r="E91" s="93"/>
      <c r="F91" s="93"/>
      <c r="G91" s="93"/>
      <c r="H91" s="93"/>
      <c r="I91" s="93"/>
      <c r="J91" s="93"/>
    </row>
    <row r="92">
      <c r="A92" s="96" t="s">
        <v>346</v>
      </c>
      <c r="B92" s="96" t="s">
        <v>342</v>
      </c>
      <c r="C92" s="97">
        <v>2.5</v>
      </c>
      <c r="D92" s="93"/>
      <c r="E92" s="93"/>
      <c r="F92" s="93"/>
      <c r="G92" s="93"/>
      <c r="H92" s="93"/>
      <c r="I92" s="93"/>
      <c r="J92" s="93"/>
    </row>
    <row r="93">
      <c r="A93" s="96" t="s">
        <v>266</v>
      </c>
      <c r="B93" s="96" t="s">
        <v>342</v>
      </c>
      <c r="C93" s="97">
        <v>172.56</v>
      </c>
      <c r="D93" s="93"/>
      <c r="E93" s="93"/>
      <c r="F93" s="93"/>
      <c r="G93" s="93"/>
      <c r="H93" s="93"/>
      <c r="I93" s="93"/>
      <c r="J93" s="93"/>
    </row>
    <row r="94">
      <c r="A94" s="96" t="s">
        <v>240</v>
      </c>
      <c r="B94" s="96" t="s">
        <v>342</v>
      </c>
      <c r="C94" s="97">
        <v>13395.809999999999</v>
      </c>
      <c r="D94" s="93"/>
      <c r="E94" s="93"/>
      <c r="F94" s="93"/>
      <c r="G94" s="93"/>
      <c r="H94" s="93"/>
      <c r="I94" s="93"/>
      <c r="J94" s="93"/>
    </row>
    <row r="95">
      <c r="A95" s="96" t="s">
        <v>267</v>
      </c>
      <c r="B95" s="96" t="s">
        <v>342</v>
      </c>
      <c r="C95" s="97">
        <v>27</v>
      </c>
      <c r="D95" s="93"/>
      <c r="E95" s="93"/>
      <c r="F95" s="93"/>
      <c r="G95" s="93"/>
      <c r="H95" s="93"/>
      <c r="I95" s="93"/>
      <c r="J95" s="93"/>
    </row>
    <row r="96">
      <c r="A96" s="96" t="s">
        <v>269</v>
      </c>
      <c r="B96" s="96" t="s">
        <v>342</v>
      </c>
      <c r="C96" s="97">
        <v>1306.1800000000001</v>
      </c>
      <c r="D96" s="93"/>
      <c r="E96" s="93"/>
      <c r="F96" s="93"/>
      <c r="G96" s="93"/>
      <c r="H96" s="93"/>
      <c r="I96" s="93"/>
      <c r="J96" s="93"/>
    </row>
    <row r="97">
      <c r="A97" s="96" t="s">
        <v>230</v>
      </c>
      <c r="B97" s="96" t="s">
        <v>342</v>
      </c>
      <c r="C97" s="97">
        <v>17</v>
      </c>
      <c r="D97" s="93"/>
      <c r="E97" s="93"/>
      <c r="F97" s="93"/>
      <c r="G97" s="93"/>
      <c r="H97" s="93"/>
      <c r="I97" s="93"/>
      <c r="J97" s="93"/>
    </row>
    <row r="98">
      <c r="A98" s="96" t="s">
        <v>270</v>
      </c>
      <c r="B98" s="96" t="s">
        <v>342</v>
      </c>
      <c r="C98" s="97">
        <v>27.649999999999999</v>
      </c>
      <c r="D98" s="93"/>
      <c r="E98" s="93"/>
      <c r="F98" s="93"/>
      <c r="G98" s="93"/>
      <c r="H98" s="93"/>
      <c r="I98" s="93"/>
      <c r="J98" s="93"/>
    </row>
    <row r="99">
      <c r="A99" s="96" t="s">
        <v>275</v>
      </c>
      <c r="B99" s="96" t="s">
        <v>342</v>
      </c>
      <c r="C99" s="97">
        <v>202.62</v>
      </c>
      <c r="D99" s="93"/>
      <c r="E99" s="93"/>
      <c r="F99" s="93"/>
      <c r="G99" s="93"/>
      <c r="H99" s="93"/>
      <c r="I99" s="93"/>
      <c r="J99" s="93"/>
    </row>
    <row r="100">
      <c r="A100" s="96" t="s">
        <v>271</v>
      </c>
      <c r="B100" s="96" t="s">
        <v>342</v>
      </c>
      <c r="C100" s="97">
        <v>169.13</v>
      </c>
      <c r="D100" s="93"/>
      <c r="E100" s="93"/>
      <c r="F100" s="93"/>
      <c r="G100" s="93"/>
      <c r="H100" s="93"/>
      <c r="I100" s="93"/>
      <c r="J100" s="93"/>
    </row>
    <row r="101">
      <c r="A101" s="96" t="s">
        <v>303</v>
      </c>
      <c r="B101" s="96" t="s">
        <v>342</v>
      </c>
      <c r="C101" s="97">
        <v>65.109999999999999</v>
      </c>
      <c r="D101" s="93"/>
      <c r="E101" s="93"/>
      <c r="F101" s="93"/>
      <c r="G101" s="93"/>
      <c r="H101" s="93"/>
      <c r="I101" s="93"/>
      <c r="J101" s="93"/>
    </row>
    <row r="102">
      <c r="A102" s="96" t="s">
        <v>110</v>
      </c>
      <c r="B102" s="96" t="s">
        <v>342</v>
      </c>
      <c r="C102" s="97">
        <v>1</v>
      </c>
      <c r="D102" s="93"/>
      <c r="E102" s="93"/>
      <c r="F102" s="93"/>
      <c r="G102" s="93"/>
      <c r="H102" s="93"/>
      <c r="I102" s="93"/>
      <c r="J102" s="93"/>
    </row>
    <row r="103">
      <c r="A103" s="96" t="s">
        <v>240</v>
      </c>
      <c r="B103" s="96" t="s">
        <v>347</v>
      </c>
      <c r="C103" s="97">
        <v>1566.9200000000001</v>
      </c>
      <c r="D103" s="93"/>
      <c r="E103" s="93"/>
      <c r="F103" s="93"/>
      <c r="G103" s="93"/>
      <c r="H103" s="93"/>
      <c r="I103" s="93"/>
      <c r="J103" s="93"/>
    </row>
    <row r="104">
      <c r="A104" s="96" t="s">
        <v>218</v>
      </c>
      <c r="B104" s="96" t="s">
        <v>348</v>
      </c>
      <c r="C104" s="97">
        <v>7.5</v>
      </c>
      <c r="D104" s="93"/>
      <c r="E104" s="93"/>
      <c r="F104" s="93"/>
      <c r="G104" s="93"/>
      <c r="H104" s="93"/>
      <c r="I104" s="93"/>
      <c r="J104" s="93"/>
    </row>
    <row r="105">
      <c r="A105" s="96" t="s">
        <v>267</v>
      </c>
      <c r="B105" s="96" t="s">
        <v>348</v>
      </c>
      <c r="C105" s="97">
        <v>258.19999999999999</v>
      </c>
      <c r="D105" s="93"/>
      <c r="E105" s="93"/>
      <c r="F105" s="93"/>
      <c r="G105" s="93"/>
      <c r="H105" s="93"/>
      <c r="I105" s="93"/>
      <c r="J105" s="93"/>
    </row>
    <row r="106">
      <c r="A106" s="96" t="s">
        <v>269</v>
      </c>
      <c r="B106" s="96" t="s">
        <v>348</v>
      </c>
      <c r="C106" s="97">
        <v>382.69999999999999</v>
      </c>
      <c r="D106" s="93"/>
      <c r="E106" s="93"/>
      <c r="F106" s="93"/>
      <c r="G106" s="93"/>
      <c r="H106" s="93"/>
      <c r="I106" s="93"/>
      <c r="J106" s="93"/>
    </row>
    <row r="107">
      <c r="A107" s="96" t="s">
        <v>230</v>
      </c>
      <c r="B107" s="96" t="s">
        <v>348</v>
      </c>
      <c r="C107" s="97">
        <v>169.44</v>
      </c>
      <c r="D107" s="93"/>
      <c r="E107" s="93"/>
      <c r="F107" s="93"/>
      <c r="G107" s="93"/>
      <c r="H107" s="93"/>
      <c r="I107" s="93"/>
      <c r="J107" s="93"/>
    </row>
    <row r="108">
      <c r="A108" s="96" t="s">
        <v>270</v>
      </c>
      <c r="B108" s="96" t="s">
        <v>348</v>
      </c>
      <c r="C108" s="97">
        <v>699.65999999999997</v>
      </c>
      <c r="D108" s="93"/>
      <c r="E108" s="93"/>
      <c r="F108" s="93"/>
      <c r="G108" s="93"/>
      <c r="H108" s="93"/>
      <c r="I108" s="93"/>
      <c r="J108" s="93"/>
    </row>
    <row r="109">
      <c r="A109" s="96" t="s">
        <v>275</v>
      </c>
      <c r="B109" s="96" t="s">
        <v>348</v>
      </c>
      <c r="C109" s="97">
        <v>600.99000000000001</v>
      </c>
      <c r="D109" s="93"/>
      <c r="E109" s="93"/>
      <c r="F109" s="93"/>
      <c r="G109" s="93"/>
      <c r="H109" s="93"/>
      <c r="I109" s="93"/>
      <c r="J109" s="93"/>
    </row>
    <row r="110">
      <c r="A110" s="96" t="s">
        <v>271</v>
      </c>
      <c r="B110" s="96" t="s">
        <v>348</v>
      </c>
      <c r="C110" s="97">
        <v>208.91</v>
      </c>
      <c r="D110" s="93"/>
      <c r="E110" s="93"/>
      <c r="F110" s="93"/>
      <c r="G110" s="93"/>
      <c r="H110" s="93"/>
      <c r="I110" s="93"/>
      <c r="J110" s="93"/>
    </row>
    <row r="111">
      <c r="A111" s="96" t="s">
        <v>303</v>
      </c>
      <c r="B111" s="96" t="s">
        <v>348</v>
      </c>
      <c r="C111" s="97">
        <v>318.17000000000002</v>
      </c>
      <c r="D111" s="93"/>
      <c r="E111" s="93"/>
      <c r="F111" s="93"/>
      <c r="G111" s="93"/>
      <c r="H111" s="93"/>
      <c r="I111" s="93"/>
      <c r="J111" s="93"/>
    </row>
    <row r="112">
      <c r="A112" s="96" t="s">
        <v>304</v>
      </c>
      <c r="B112" s="96" t="s">
        <v>348</v>
      </c>
      <c r="C112" s="97">
        <v>1</v>
      </c>
      <c r="D112" s="93"/>
      <c r="E112" s="93"/>
      <c r="F112" s="93"/>
      <c r="G112" s="93"/>
      <c r="H112" s="93"/>
      <c r="I112" s="93"/>
      <c r="J112" s="93"/>
    </row>
    <row r="113">
      <c r="A113" s="96" t="s">
        <v>56</v>
      </c>
      <c r="B113" s="96" t="s">
        <v>348</v>
      </c>
      <c r="C113" s="97">
        <v>95039.860000000001</v>
      </c>
      <c r="D113" s="93"/>
      <c r="E113" s="93"/>
      <c r="F113" s="93"/>
      <c r="G113" s="93"/>
      <c r="H113" s="93"/>
      <c r="I113" s="93"/>
      <c r="J113" s="93"/>
    </row>
    <row r="114">
      <c r="A114" s="96" t="s">
        <v>112</v>
      </c>
      <c r="B114" s="96" t="s">
        <v>348</v>
      </c>
      <c r="C114" s="97">
        <v>12028.719999999999</v>
      </c>
      <c r="D114" s="93"/>
      <c r="E114" s="93"/>
      <c r="F114" s="93"/>
      <c r="G114" s="93"/>
      <c r="H114" s="93"/>
      <c r="I114" s="93"/>
      <c r="J114" s="93"/>
    </row>
    <row r="115">
      <c r="A115" s="96" t="s">
        <v>276</v>
      </c>
      <c r="B115" s="96" t="s">
        <v>348</v>
      </c>
      <c r="C115" s="97">
        <v>2327.2399999999998</v>
      </c>
      <c r="D115" s="93"/>
      <c r="E115" s="93"/>
      <c r="F115" s="93"/>
      <c r="G115" s="93"/>
      <c r="H115" s="93"/>
      <c r="I115" s="93"/>
      <c r="J115" s="93"/>
    </row>
    <row r="116">
      <c r="A116" s="96" t="s">
        <v>73</v>
      </c>
      <c r="B116" s="96" t="s">
        <v>349</v>
      </c>
      <c r="C116" s="97">
        <v>676.63999999999999</v>
      </c>
      <c r="D116" s="93"/>
      <c r="E116" s="93"/>
      <c r="F116" s="93"/>
      <c r="G116" s="93"/>
      <c r="H116" s="93"/>
      <c r="I116" s="93"/>
      <c r="J116" s="93"/>
    </row>
    <row r="117">
      <c r="A117" s="96" t="s">
        <v>220</v>
      </c>
      <c r="B117" s="96" t="s">
        <v>349</v>
      </c>
      <c r="C117" s="97">
        <v>14.300000000000001</v>
      </c>
      <c r="D117" s="93"/>
      <c r="E117" s="93"/>
      <c r="F117" s="93"/>
      <c r="G117" s="93"/>
      <c r="H117" s="93"/>
      <c r="I117" s="93"/>
      <c r="J117" s="93"/>
    </row>
    <row r="118">
      <c r="A118" s="96" t="s">
        <v>218</v>
      </c>
      <c r="B118" s="96" t="s">
        <v>349</v>
      </c>
      <c r="C118" s="97">
        <v>10171.059999999999</v>
      </c>
      <c r="D118" s="93"/>
      <c r="E118" s="93"/>
      <c r="F118" s="93"/>
      <c r="G118" s="93"/>
      <c r="H118" s="93"/>
      <c r="I118" s="93"/>
      <c r="J118" s="93"/>
    </row>
    <row r="119">
      <c r="A119" s="96" t="s">
        <v>228</v>
      </c>
      <c r="B119" s="96" t="s">
        <v>349</v>
      </c>
      <c r="C119" s="97">
        <v>16</v>
      </c>
      <c r="D119" s="93"/>
      <c r="E119" s="93"/>
      <c r="F119" s="93"/>
      <c r="G119" s="93"/>
      <c r="H119" s="93"/>
      <c r="I119" s="93"/>
      <c r="J119" s="93"/>
    </row>
    <row r="120">
      <c r="A120" s="96" t="s">
        <v>267</v>
      </c>
      <c r="B120" s="96" t="s">
        <v>349</v>
      </c>
      <c r="C120" s="97">
        <v>49.509999999999998</v>
      </c>
      <c r="D120" s="93"/>
      <c r="E120" s="93"/>
      <c r="F120" s="93"/>
      <c r="G120" s="93"/>
      <c r="H120" s="93"/>
      <c r="I120" s="93"/>
      <c r="J120" s="93"/>
    </row>
    <row r="121">
      <c r="A121" s="96" t="s">
        <v>269</v>
      </c>
      <c r="B121" s="96" t="s">
        <v>349</v>
      </c>
      <c r="C121" s="97">
        <v>132.11000000000001</v>
      </c>
      <c r="D121" s="93"/>
      <c r="E121" s="93"/>
      <c r="F121" s="93"/>
      <c r="G121" s="93"/>
      <c r="H121" s="93"/>
      <c r="I121" s="93"/>
      <c r="J121" s="93"/>
    </row>
    <row r="122">
      <c r="A122" s="96" t="s">
        <v>230</v>
      </c>
      <c r="B122" s="96" t="s">
        <v>349</v>
      </c>
      <c r="C122" s="97">
        <v>71.260000000000005</v>
      </c>
      <c r="D122" s="93"/>
      <c r="E122" s="93"/>
      <c r="F122" s="93"/>
      <c r="G122" s="93"/>
      <c r="H122" s="93"/>
      <c r="I122" s="93"/>
      <c r="J122" s="93"/>
    </row>
    <row r="123">
      <c r="A123" s="96" t="s">
        <v>270</v>
      </c>
      <c r="B123" s="96" t="s">
        <v>349</v>
      </c>
      <c r="C123" s="97">
        <v>356.24000000000001</v>
      </c>
      <c r="D123" s="93"/>
      <c r="E123" s="93"/>
      <c r="F123" s="93"/>
      <c r="G123" s="93"/>
      <c r="H123" s="93"/>
      <c r="I123" s="93"/>
      <c r="J123" s="93"/>
    </row>
    <row r="124">
      <c r="A124" s="96" t="s">
        <v>275</v>
      </c>
      <c r="B124" s="96" t="s">
        <v>349</v>
      </c>
      <c r="C124" s="97">
        <v>316.95999999999998</v>
      </c>
      <c r="D124" s="93"/>
      <c r="E124" s="93"/>
      <c r="F124" s="93"/>
      <c r="G124" s="93"/>
      <c r="H124" s="93"/>
      <c r="I124" s="93"/>
      <c r="J124" s="93"/>
    </row>
    <row r="125">
      <c r="A125" s="96" t="s">
        <v>271</v>
      </c>
      <c r="B125" s="96" t="s">
        <v>349</v>
      </c>
      <c r="C125" s="97">
        <v>97.310000000000002</v>
      </c>
      <c r="D125" s="93"/>
      <c r="E125" s="93"/>
      <c r="F125" s="93"/>
      <c r="G125" s="93"/>
      <c r="H125" s="93"/>
      <c r="I125" s="93"/>
      <c r="J125" s="93"/>
    </row>
    <row r="126">
      <c r="A126" s="96" t="s">
        <v>303</v>
      </c>
      <c r="B126" s="96" t="s">
        <v>349</v>
      </c>
      <c r="C126" s="97">
        <v>277.19</v>
      </c>
      <c r="D126" s="93"/>
      <c r="E126" s="93"/>
      <c r="F126" s="93"/>
      <c r="G126" s="93"/>
      <c r="H126" s="93"/>
      <c r="I126" s="93"/>
      <c r="J126" s="93"/>
    </row>
    <row r="127">
      <c r="A127" s="96" t="s">
        <v>110</v>
      </c>
      <c r="B127" s="96" t="s">
        <v>349</v>
      </c>
      <c r="C127" s="97">
        <v>2.9100000000000001</v>
      </c>
      <c r="D127" s="93"/>
      <c r="E127" s="93"/>
      <c r="F127" s="93"/>
      <c r="G127" s="93"/>
      <c r="H127" s="93"/>
      <c r="I127" s="93"/>
      <c r="J127" s="93"/>
    </row>
    <row r="128">
      <c r="A128" s="96" t="s">
        <v>231</v>
      </c>
      <c r="B128" s="96" t="s">
        <v>349</v>
      </c>
      <c r="C128" s="97">
        <v>30.239999999999998</v>
      </c>
      <c r="D128" s="93"/>
      <c r="E128" s="93"/>
      <c r="F128" s="93"/>
      <c r="G128" s="93"/>
      <c r="H128" s="93"/>
      <c r="I128" s="93"/>
      <c r="J128" s="93"/>
    </row>
    <row r="129">
      <c r="A129" s="96" t="s">
        <v>56</v>
      </c>
      <c r="B129" s="96" t="s">
        <v>349</v>
      </c>
      <c r="C129" s="97">
        <v>3278.9699999999998</v>
      </c>
      <c r="D129" s="93"/>
      <c r="E129" s="93"/>
      <c r="F129" s="93"/>
      <c r="G129" s="93"/>
      <c r="H129" s="93"/>
      <c r="I129" s="93"/>
      <c r="J129" s="93"/>
    </row>
    <row r="130">
      <c r="A130" s="96" t="s">
        <v>112</v>
      </c>
      <c r="B130" s="96" t="s">
        <v>349</v>
      </c>
      <c r="C130" s="97">
        <v>37274.779999999999</v>
      </c>
      <c r="D130" s="93"/>
      <c r="E130" s="93"/>
      <c r="F130" s="93"/>
      <c r="G130" s="93"/>
      <c r="H130" s="93"/>
      <c r="I130" s="93"/>
      <c r="J130" s="93"/>
    </row>
    <row r="131">
      <c r="A131" s="96" t="s">
        <v>59</v>
      </c>
      <c r="B131" s="96" t="s">
        <v>349</v>
      </c>
      <c r="C131" s="97">
        <v>1460.48</v>
      </c>
      <c r="D131" s="93"/>
      <c r="E131" s="93"/>
      <c r="F131" s="93"/>
      <c r="G131" s="93"/>
      <c r="H131" s="93"/>
      <c r="I131" s="93"/>
      <c r="J131" s="93"/>
    </row>
    <row r="132">
      <c r="A132" s="96" t="s">
        <v>298</v>
      </c>
      <c r="B132" s="96" t="s">
        <v>349</v>
      </c>
      <c r="C132" s="97">
        <v>6.9199999999999999</v>
      </c>
      <c r="D132" s="93"/>
      <c r="E132" s="93"/>
      <c r="F132" s="93"/>
      <c r="G132" s="93"/>
      <c r="H132" s="93"/>
      <c r="I132" s="93"/>
      <c r="J132" s="93"/>
    </row>
    <row r="133">
      <c r="A133" s="96" t="s">
        <v>222</v>
      </c>
      <c r="B133" s="96" t="s">
        <v>349</v>
      </c>
      <c r="C133" s="97">
        <v>96.709999999999994</v>
      </c>
      <c r="D133" s="93"/>
      <c r="E133" s="93"/>
      <c r="F133" s="93"/>
      <c r="G133" s="93"/>
      <c r="H133" s="93"/>
      <c r="I133" s="93"/>
      <c r="J133" s="93"/>
    </row>
    <row r="134">
      <c r="A134" s="96" t="s">
        <v>212</v>
      </c>
      <c r="B134" s="96" t="s">
        <v>349</v>
      </c>
      <c r="C134" s="97">
        <v>1929.0999999999999</v>
      </c>
      <c r="D134" s="93"/>
      <c r="E134" s="93"/>
      <c r="F134" s="93"/>
      <c r="G134" s="93"/>
      <c r="H134" s="93"/>
      <c r="I134" s="93"/>
      <c r="J134" s="93"/>
    </row>
    <row r="135">
      <c r="A135" s="96" t="s">
        <v>89</v>
      </c>
      <c r="B135" s="96" t="s">
        <v>349</v>
      </c>
      <c r="C135" s="97">
        <v>9076.1200000000008</v>
      </c>
      <c r="D135" s="93"/>
      <c r="E135" s="93"/>
      <c r="F135" s="93"/>
      <c r="G135" s="93"/>
      <c r="H135" s="93"/>
      <c r="I135" s="93"/>
      <c r="J135" s="93"/>
    </row>
    <row r="136">
      <c r="A136" s="96" t="s">
        <v>291</v>
      </c>
      <c r="B136" s="96" t="s">
        <v>350</v>
      </c>
      <c r="C136" s="97">
        <v>1.47</v>
      </c>
      <c r="D136" s="93"/>
      <c r="E136" s="93"/>
      <c r="F136" s="93"/>
      <c r="G136" s="93"/>
      <c r="H136" s="93"/>
      <c r="I136" s="93"/>
      <c r="J136" s="93"/>
    </row>
    <row r="137">
      <c r="A137" s="96" t="s">
        <v>73</v>
      </c>
      <c r="B137" s="96" t="s">
        <v>350</v>
      </c>
      <c r="C137" s="97">
        <v>987.79999999999995</v>
      </c>
      <c r="D137" s="93"/>
      <c r="E137" s="93"/>
      <c r="F137" s="93"/>
      <c r="G137" s="93"/>
      <c r="H137" s="93"/>
      <c r="I137" s="93"/>
      <c r="J137" s="93"/>
    </row>
    <row r="138">
      <c r="A138" s="96" t="s">
        <v>23</v>
      </c>
      <c r="B138" s="96" t="s">
        <v>350</v>
      </c>
      <c r="C138" s="97">
        <v>88.730000000000004</v>
      </c>
      <c r="D138" s="93"/>
      <c r="E138" s="93"/>
      <c r="F138" s="93"/>
      <c r="G138" s="93"/>
      <c r="H138" s="93"/>
      <c r="I138" s="93"/>
      <c r="J138" s="93"/>
    </row>
    <row r="139">
      <c r="A139" s="96" t="s">
        <v>285</v>
      </c>
      <c r="B139" s="96" t="s">
        <v>350</v>
      </c>
      <c r="C139" s="97">
        <v>1302.96</v>
      </c>
      <c r="D139" s="93"/>
      <c r="E139" s="93"/>
      <c r="F139" s="93"/>
      <c r="G139" s="93"/>
      <c r="H139" s="93"/>
      <c r="I139" s="93"/>
      <c r="J139" s="93"/>
    </row>
    <row r="140">
      <c r="A140" s="96" t="s">
        <v>351</v>
      </c>
      <c r="B140" s="96" t="s">
        <v>350</v>
      </c>
      <c r="C140" s="97">
        <v>-3.0299999999999998</v>
      </c>
      <c r="D140" s="93"/>
      <c r="E140" s="93"/>
      <c r="F140" s="93"/>
      <c r="G140" s="93"/>
      <c r="H140" s="93"/>
      <c r="I140" s="93"/>
      <c r="J140" s="93"/>
    </row>
    <row r="141">
      <c r="A141" s="96" t="s">
        <v>287</v>
      </c>
      <c r="B141" s="96" t="s">
        <v>350</v>
      </c>
      <c r="C141" s="97">
        <v>-6</v>
      </c>
      <c r="D141" s="93"/>
      <c r="E141" s="93"/>
      <c r="F141" s="93"/>
      <c r="G141" s="93"/>
      <c r="H141" s="93"/>
      <c r="I141" s="93"/>
      <c r="J141" s="93"/>
    </row>
    <row r="142">
      <c r="A142" s="96" t="s">
        <v>293</v>
      </c>
      <c r="B142" s="96" t="s">
        <v>350</v>
      </c>
      <c r="C142" s="97">
        <v>0</v>
      </c>
      <c r="D142" s="93"/>
      <c r="E142" s="93"/>
      <c r="F142" s="93"/>
      <c r="G142" s="93"/>
      <c r="H142" s="93"/>
      <c r="I142" s="93"/>
      <c r="J142" s="93"/>
    </row>
    <row r="143">
      <c r="A143" s="96" t="s">
        <v>252</v>
      </c>
      <c r="B143" s="96" t="s">
        <v>350</v>
      </c>
      <c r="C143" s="97">
        <v>-611.99000000000001</v>
      </c>
      <c r="D143" s="93"/>
      <c r="E143" s="93"/>
      <c r="F143" s="93"/>
      <c r="G143" s="93"/>
      <c r="H143" s="93"/>
      <c r="I143" s="93"/>
      <c r="J143" s="93"/>
    </row>
    <row r="144">
      <c r="A144" s="96" t="s">
        <v>218</v>
      </c>
      <c r="B144" s="96" t="s">
        <v>350</v>
      </c>
      <c r="C144" s="97">
        <v>45.200000000000003</v>
      </c>
      <c r="D144" s="93"/>
      <c r="E144" s="93"/>
      <c r="F144" s="93"/>
      <c r="G144" s="93"/>
      <c r="H144" s="93"/>
      <c r="I144" s="93"/>
      <c r="J144" s="93"/>
    </row>
    <row r="145">
      <c r="A145" s="96" t="s">
        <v>229</v>
      </c>
      <c r="B145" s="96" t="s">
        <v>350</v>
      </c>
      <c r="C145" s="97">
        <v>41.530000000000001</v>
      </c>
      <c r="D145" s="93"/>
      <c r="E145" s="93"/>
      <c r="F145" s="93"/>
      <c r="G145" s="93"/>
      <c r="H145" s="93"/>
      <c r="I145" s="93"/>
      <c r="J145" s="93"/>
    </row>
    <row r="146">
      <c r="A146" s="96" t="s">
        <v>303</v>
      </c>
      <c r="B146" s="96" t="s">
        <v>350</v>
      </c>
      <c r="C146" s="97">
        <v>18.84</v>
      </c>
      <c r="D146" s="93"/>
      <c r="E146" s="93"/>
      <c r="F146" s="93"/>
      <c r="G146" s="93"/>
      <c r="H146" s="93"/>
      <c r="I146" s="93"/>
      <c r="J146" s="93"/>
    </row>
    <row r="147">
      <c r="A147" s="96" t="s">
        <v>56</v>
      </c>
      <c r="B147" s="96" t="s">
        <v>350</v>
      </c>
      <c r="C147" s="97">
        <v>94.209999999999994</v>
      </c>
      <c r="D147" s="93"/>
      <c r="E147" s="93"/>
      <c r="F147" s="93"/>
      <c r="G147" s="93"/>
      <c r="H147" s="93"/>
      <c r="I147" s="93"/>
      <c r="J147" s="93"/>
    </row>
    <row r="148">
      <c r="A148" s="96" t="s">
        <v>112</v>
      </c>
      <c r="B148" s="96" t="s">
        <v>350</v>
      </c>
      <c r="C148" s="97">
        <v>5.9699999999999998</v>
      </c>
      <c r="D148" s="93"/>
      <c r="E148" s="93"/>
      <c r="F148" s="93"/>
      <c r="G148" s="93"/>
      <c r="H148" s="93"/>
      <c r="I148" s="93"/>
      <c r="J148" s="93"/>
    </row>
    <row r="149">
      <c r="A149" s="96" t="s">
        <v>276</v>
      </c>
      <c r="B149" s="96" t="s">
        <v>350</v>
      </c>
      <c r="C149" s="97">
        <v>66.840000000000003</v>
      </c>
      <c r="D149" s="93"/>
      <c r="E149" s="93"/>
      <c r="F149" s="93"/>
      <c r="G149" s="93"/>
      <c r="H149" s="93"/>
      <c r="I149" s="93"/>
      <c r="J149" s="93"/>
    </row>
    <row r="150">
      <c r="A150" s="96" t="s">
        <v>232</v>
      </c>
      <c r="B150" s="96" t="s">
        <v>350</v>
      </c>
      <c r="C150" s="97">
        <v>58.600000000000001</v>
      </c>
      <c r="D150" s="93"/>
      <c r="E150" s="93"/>
      <c r="F150" s="93"/>
      <c r="G150" s="93"/>
      <c r="H150" s="93"/>
      <c r="I150" s="93"/>
      <c r="J150" s="93"/>
    </row>
    <row r="151">
      <c r="A151" s="96" t="s">
        <v>212</v>
      </c>
      <c r="B151" s="96" t="s">
        <v>350</v>
      </c>
      <c r="C151" s="97">
        <v>153.08000000000001</v>
      </c>
      <c r="D151" s="93"/>
      <c r="E151" s="93"/>
      <c r="F151" s="93"/>
      <c r="G151" s="93"/>
      <c r="H151" s="93"/>
      <c r="I151" s="93"/>
      <c r="J151" s="93"/>
    </row>
    <row r="152">
      <c r="A152" s="96" t="s">
        <v>89</v>
      </c>
      <c r="B152" s="96" t="s">
        <v>350</v>
      </c>
      <c r="C152" s="97">
        <v>1734.73</v>
      </c>
      <c r="D152" s="93"/>
      <c r="E152" s="93"/>
      <c r="F152" s="93"/>
      <c r="G152" s="93"/>
      <c r="H152" s="93"/>
      <c r="I152" s="93"/>
      <c r="J152" s="93"/>
    </row>
    <row r="153">
      <c r="A153" s="96" t="s">
        <v>215</v>
      </c>
      <c r="B153" s="96" t="s">
        <v>352</v>
      </c>
      <c r="C153" s="97">
        <v>2555.4299999999998</v>
      </c>
      <c r="D153" s="93"/>
      <c r="E153" s="93"/>
      <c r="F153" s="93"/>
      <c r="G153" s="93"/>
      <c r="H153" s="93"/>
      <c r="I153" s="93"/>
      <c r="J153" s="93"/>
    </row>
    <row r="154">
      <c r="A154" s="96" t="s">
        <v>291</v>
      </c>
      <c r="B154" s="96" t="s">
        <v>352</v>
      </c>
      <c r="C154" s="97">
        <v>458.36000000000001</v>
      </c>
      <c r="D154" s="93"/>
      <c r="E154" s="93"/>
      <c r="F154" s="93"/>
      <c r="G154" s="93"/>
      <c r="H154" s="93"/>
      <c r="I154" s="93"/>
      <c r="J154" s="93"/>
    </row>
    <row r="155">
      <c r="A155" s="96" t="s">
        <v>293</v>
      </c>
      <c r="B155" s="96" t="s">
        <v>352</v>
      </c>
      <c r="C155" s="97">
        <v>993.34000000000003</v>
      </c>
      <c r="D155" s="93"/>
      <c r="E155" s="93"/>
      <c r="F155" s="93"/>
      <c r="G155" s="93"/>
      <c r="H155" s="93"/>
      <c r="I155" s="93"/>
      <c r="J155" s="93"/>
    </row>
    <row r="156">
      <c r="A156" s="96" t="s">
        <v>218</v>
      </c>
      <c r="B156" s="96" t="s">
        <v>352</v>
      </c>
      <c r="C156" s="97">
        <v>-35.200000000000003</v>
      </c>
      <c r="D156" s="93"/>
      <c r="E156" s="93"/>
      <c r="F156" s="93"/>
      <c r="G156" s="93"/>
      <c r="H156" s="93"/>
      <c r="I156" s="93"/>
      <c r="J156" s="93"/>
    </row>
    <row r="157">
      <c r="A157" s="96" t="s">
        <v>56</v>
      </c>
      <c r="B157" s="96" t="s">
        <v>352</v>
      </c>
      <c r="C157" s="97">
        <v>258.55000000000001</v>
      </c>
      <c r="D157" s="93"/>
      <c r="E157" s="93"/>
      <c r="F157" s="93"/>
      <c r="G157" s="93"/>
      <c r="H157" s="93"/>
      <c r="I157" s="93"/>
      <c r="J157" s="93"/>
    </row>
    <row r="158">
      <c r="A158" s="96" t="s">
        <v>294</v>
      </c>
      <c r="B158" s="96" t="s">
        <v>353</v>
      </c>
      <c r="C158" s="97">
        <v>20.710000000000001</v>
      </c>
      <c r="D158" s="93"/>
      <c r="E158" s="93"/>
      <c r="F158" s="93"/>
      <c r="G158" s="93"/>
      <c r="H158" s="93"/>
      <c r="I158" s="93"/>
      <c r="J158" s="93"/>
    </row>
    <row r="159">
      <c r="A159" s="96" t="s">
        <v>269</v>
      </c>
      <c r="B159" s="96" t="s">
        <v>353</v>
      </c>
      <c r="C159" s="97">
        <v>-5</v>
      </c>
      <c r="D159" s="93"/>
      <c r="E159" s="93"/>
      <c r="F159" s="93"/>
      <c r="G159" s="93"/>
      <c r="H159" s="93"/>
      <c r="I159" s="93"/>
      <c r="J159" s="93"/>
    </row>
    <row r="160">
      <c r="A160" s="96" t="s">
        <v>230</v>
      </c>
      <c r="B160" s="96" t="s">
        <v>353</v>
      </c>
      <c r="C160" s="97">
        <v>2.6299999999999999</v>
      </c>
      <c r="D160" s="93"/>
      <c r="E160" s="93"/>
      <c r="F160" s="93"/>
      <c r="G160" s="93"/>
      <c r="H160" s="93"/>
      <c r="I160" s="93"/>
      <c r="J160" s="93"/>
    </row>
    <row r="161">
      <c r="A161" s="96" t="s">
        <v>275</v>
      </c>
      <c r="B161" s="96" t="s">
        <v>353</v>
      </c>
      <c r="C161" s="97">
        <v>-10.07</v>
      </c>
      <c r="D161" s="93"/>
      <c r="E161" s="93"/>
      <c r="F161" s="93"/>
      <c r="G161" s="93"/>
      <c r="H161" s="93"/>
      <c r="I161" s="93"/>
      <c r="J161" s="93"/>
    </row>
    <row r="162">
      <c r="A162" s="96" t="s">
        <v>271</v>
      </c>
      <c r="B162" s="96" t="s">
        <v>353</v>
      </c>
      <c r="C162" s="97">
        <v>1.04</v>
      </c>
      <c r="D162" s="93"/>
      <c r="E162" s="93"/>
      <c r="F162" s="93"/>
      <c r="G162" s="93"/>
      <c r="H162" s="93"/>
      <c r="I162" s="93"/>
      <c r="J162" s="93"/>
    </row>
    <row r="163">
      <c r="A163" s="96" t="s">
        <v>56</v>
      </c>
      <c r="B163" s="96" t="s">
        <v>353</v>
      </c>
      <c r="C163" s="97">
        <v>99.230000000000004</v>
      </c>
      <c r="D163" s="93"/>
      <c r="E163" s="93"/>
      <c r="F163" s="93"/>
      <c r="G163" s="93"/>
      <c r="H163" s="93"/>
      <c r="I163" s="93"/>
      <c r="J163" s="93"/>
    </row>
    <row r="164">
      <c r="A164" s="96" t="s">
        <v>112</v>
      </c>
      <c r="B164" s="96" t="s">
        <v>353</v>
      </c>
      <c r="C164" s="97">
        <v>-270.48000000000002</v>
      </c>
      <c r="D164" s="93"/>
      <c r="E164" s="93"/>
      <c r="F164" s="93"/>
      <c r="G164" s="93"/>
      <c r="H164" s="93"/>
      <c r="I164" s="93"/>
      <c r="J164" s="93"/>
    </row>
    <row r="165">
      <c r="A165" s="96" t="s">
        <v>222</v>
      </c>
      <c r="B165" s="96" t="s">
        <v>353</v>
      </c>
      <c r="C165" s="97">
        <v>-1</v>
      </c>
      <c r="D165" s="93"/>
      <c r="E165" s="93"/>
      <c r="F165" s="93"/>
      <c r="G165" s="93"/>
      <c r="H165" s="93"/>
      <c r="I165" s="93"/>
      <c r="J165" s="93"/>
    </row>
    <row r="166">
      <c r="A166" s="96" t="s">
        <v>212</v>
      </c>
      <c r="B166" s="96" t="s">
        <v>353</v>
      </c>
      <c r="C166" s="97">
        <v>-0.33000000000000002</v>
      </c>
      <c r="D166" s="93"/>
      <c r="E166" s="93"/>
      <c r="F166" s="93"/>
      <c r="G166" s="93"/>
      <c r="H166" s="93"/>
      <c r="I166" s="93"/>
      <c r="J166" s="93"/>
    </row>
    <row r="167">
      <c r="A167" s="96" t="s">
        <v>89</v>
      </c>
      <c r="B167" s="96" t="s">
        <v>353</v>
      </c>
      <c r="C167" s="97">
        <v>28.390000000000001</v>
      </c>
      <c r="D167" s="93"/>
      <c r="E167" s="93"/>
      <c r="F167" s="93"/>
      <c r="G167" s="93"/>
      <c r="H167" s="93"/>
      <c r="I167" s="93"/>
      <c r="J167" s="93"/>
    </row>
    <row r="168">
      <c r="A168" s="96" t="s">
        <v>73</v>
      </c>
      <c r="B168" s="96" t="s">
        <v>354</v>
      </c>
      <c r="C168" s="97">
        <v>2537.3899999999999</v>
      </c>
      <c r="D168" s="93"/>
      <c r="E168" s="93"/>
      <c r="F168" s="93"/>
      <c r="G168" s="93"/>
      <c r="H168" s="93"/>
      <c r="I168" s="93"/>
      <c r="J168" s="93"/>
    </row>
    <row r="169">
      <c r="A169" s="96" t="s">
        <v>218</v>
      </c>
      <c r="B169" s="96" t="s">
        <v>354</v>
      </c>
      <c r="C169" s="97">
        <v>42298.169999999998</v>
      </c>
      <c r="D169" s="93"/>
      <c r="E169" s="93"/>
      <c r="F169" s="93"/>
      <c r="G169" s="93"/>
      <c r="H169" s="93"/>
      <c r="I169" s="93"/>
      <c r="J169" s="93"/>
    </row>
    <row r="170">
      <c r="A170" s="96" t="s">
        <v>230</v>
      </c>
      <c r="B170" s="96" t="s">
        <v>354</v>
      </c>
      <c r="C170" s="97">
        <v>6.4500000000000002</v>
      </c>
      <c r="D170" s="93"/>
      <c r="E170" s="93"/>
      <c r="F170" s="93"/>
      <c r="G170" s="93"/>
      <c r="H170" s="93"/>
      <c r="I170" s="93"/>
      <c r="J170" s="93"/>
    </row>
    <row r="171">
      <c r="A171" s="96" t="s">
        <v>275</v>
      </c>
      <c r="B171" s="96" t="s">
        <v>354</v>
      </c>
      <c r="C171" s="97">
        <v>3.8599999999999999</v>
      </c>
      <c r="D171" s="93"/>
      <c r="E171" s="93"/>
      <c r="F171" s="93"/>
      <c r="G171" s="93"/>
      <c r="H171" s="93"/>
      <c r="I171" s="93"/>
      <c r="J171" s="93"/>
    </row>
    <row r="172">
      <c r="A172" s="96" t="s">
        <v>303</v>
      </c>
      <c r="B172" s="96" t="s">
        <v>354</v>
      </c>
      <c r="C172" s="97">
        <v>28.149999999999999</v>
      </c>
      <c r="D172" s="93"/>
      <c r="E172" s="93"/>
      <c r="F172" s="93"/>
      <c r="G172" s="93"/>
      <c r="H172" s="93"/>
      <c r="I172" s="93"/>
      <c r="J172" s="93"/>
    </row>
    <row r="173">
      <c r="A173" s="96" t="s">
        <v>110</v>
      </c>
      <c r="B173" s="96" t="s">
        <v>354</v>
      </c>
      <c r="C173" s="97">
        <v>1593.26</v>
      </c>
      <c r="D173" s="93"/>
      <c r="E173" s="93"/>
      <c r="F173" s="93"/>
      <c r="G173" s="93"/>
      <c r="H173" s="93"/>
      <c r="I173" s="93"/>
      <c r="J173" s="93"/>
    </row>
    <row r="174">
      <c r="A174" s="96" t="s">
        <v>298</v>
      </c>
      <c r="B174" s="96" t="s">
        <v>354</v>
      </c>
      <c r="C174" s="97">
        <v>8.1999999999999993</v>
      </c>
      <c r="D174" s="93"/>
      <c r="E174" s="93"/>
      <c r="F174" s="93"/>
      <c r="G174" s="93"/>
      <c r="H174" s="93"/>
      <c r="I174" s="93"/>
      <c r="J174" s="93"/>
    </row>
    <row r="175">
      <c r="A175" s="96" t="s">
        <v>89</v>
      </c>
      <c r="B175" s="96" t="s">
        <v>354</v>
      </c>
      <c r="C175" s="97">
        <v>44765.260000000002</v>
      </c>
      <c r="D175" s="93"/>
      <c r="E175" s="93"/>
      <c r="F175" s="93"/>
      <c r="G175" s="93"/>
      <c r="H175" s="93"/>
      <c r="I175" s="93"/>
      <c r="J175" s="93"/>
    </row>
    <row r="176">
      <c r="A176" s="96" t="s">
        <v>269</v>
      </c>
      <c r="B176" s="96" t="s">
        <v>355</v>
      </c>
      <c r="C176" s="97">
        <v>73</v>
      </c>
      <c r="D176" s="93"/>
      <c r="E176" s="93"/>
      <c r="F176" s="93"/>
      <c r="G176" s="93"/>
      <c r="H176" s="93"/>
      <c r="I176" s="93"/>
      <c r="J176" s="93"/>
    </row>
    <row r="177">
      <c r="A177" s="96" t="s">
        <v>303</v>
      </c>
      <c r="B177" s="96" t="s">
        <v>355</v>
      </c>
      <c r="C177" s="97">
        <v>85</v>
      </c>
      <c r="D177" s="93"/>
      <c r="E177" s="93"/>
      <c r="F177" s="93"/>
      <c r="G177" s="93"/>
      <c r="H177" s="93"/>
      <c r="I177" s="93"/>
      <c r="J177" s="93"/>
    </row>
    <row r="178">
      <c r="A178" s="96" t="s">
        <v>304</v>
      </c>
      <c r="B178" s="96" t="s">
        <v>355</v>
      </c>
      <c r="C178" s="97">
        <v>118.25</v>
      </c>
      <c r="D178" s="93"/>
      <c r="E178" s="93"/>
      <c r="F178" s="93"/>
      <c r="G178" s="93"/>
      <c r="H178" s="93"/>
      <c r="I178" s="93"/>
      <c r="J178" s="93"/>
    </row>
    <row r="179">
      <c r="A179" s="96" t="s">
        <v>56</v>
      </c>
      <c r="B179" s="96" t="s">
        <v>355</v>
      </c>
      <c r="C179" s="97">
        <v>320.31999999999999</v>
      </c>
      <c r="D179" s="93"/>
      <c r="E179" s="93"/>
      <c r="F179" s="93"/>
      <c r="G179" s="93"/>
      <c r="H179" s="93"/>
      <c r="I179" s="93"/>
      <c r="J179" s="93"/>
    </row>
    <row r="180">
      <c r="A180" s="96" t="s">
        <v>294</v>
      </c>
      <c r="B180" s="96" t="s">
        <v>356</v>
      </c>
      <c r="C180" s="97">
        <v>289250.79999999999</v>
      </c>
      <c r="D180" s="93"/>
      <c r="E180" s="93"/>
      <c r="F180" s="93"/>
      <c r="G180" s="93"/>
      <c r="H180" s="93"/>
      <c r="I180" s="93"/>
      <c r="J180" s="93"/>
    </row>
    <row r="181">
      <c r="A181" s="96" t="s">
        <v>218</v>
      </c>
      <c r="B181" s="96" t="s">
        <v>357</v>
      </c>
      <c r="C181" s="97">
        <v>23565.830000000002</v>
      </c>
      <c r="D181" s="93"/>
      <c r="E181" s="93"/>
      <c r="F181" s="93"/>
      <c r="G181" s="93"/>
      <c r="H181" s="93"/>
      <c r="I181" s="93"/>
      <c r="J181" s="93"/>
    </row>
    <row r="182">
      <c r="A182" s="96" t="s">
        <v>228</v>
      </c>
      <c r="B182" s="96" t="s">
        <v>357</v>
      </c>
      <c r="C182" s="97">
        <v>94259.300000000003</v>
      </c>
      <c r="D182" s="93"/>
      <c r="E182" s="93"/>
      <c r="F182" s="93"/>
      <c r="G182" s="93"/>
      <c r="H182" s="93"/>
      <c r="I182" s="93"/>
      <c r="J182" s="93"/>
    </row>
    <row r="183">
      <c r="A183" s="96" t="s">
        <v>229</v>
      </c>
      <c r="B183" s="96" t="s">
        <v>357</v>
      </c>
      <c r="C183" s="97">
        <v>345273.98999999999</v>
      </c>
      <c r="D183" s="93"/>
      <c r="E183" s="93"/>
      <c r="F183" s="93"/>
      <c r="G183" s="93"/>
      <c r="H183" s="93"/>
      <c r="I183" s="93"/>
      <c r="J183" s="93"/>
    </row>
    <row r="184">
      <c r="A184" s="96" t="s">
        <v>269</v>
      </c>
      <c r="B184" s="96" t="s">
        <v>357</v>
      </c>
      <c r="C184" s="97">
        <v>1074.0899999999999</v>
      </c>
      <c r="D184" s="93"/>
      <c r="E184" s="93"/>
      <c r="F184" s="93"/>
      <c r="G184" s="93"/>
      <c r="H184" s="93"/>
      <c r="I184" s="93"/>
      <c r="J184" s="93"/>
    </row>
    <row r="185">
      <c r="A185" s="96" t="s">
        <v>110</v>
      </c>
      <c r="B185" s="96" t="s">
        <v>357</v>
      </c>
      <c r="C185" s="97">
        <v>51768.089999999997</v>
      </c>
      <c r="D185" s="93"/>
      <c r="E185" s="93"/>
      <c r="F185" s="93"/>
      <c r="G185" s="93"/>
      <c r="H185" s="93"/>
      <c r="I185" s="93"/>
      <c r="J185" s="93"/>
    </row>
    <row r="186">
      <c r="A186" s="96" t="s">
        <v>231</v>
      </c>
      <c r="B186" s="96" t="s">
        <v>357</v>
      </c>
      <c r="C186" s="97">
        <v>944002.66000000003</v>
      </c>
      <c r="D186" s="93"/>
      <c r="E186" s="93"/>
      <c r="F186" s="93"/>
      <c r="G186" s="93"/>
      <c r="H186" s="93"/>
      <c r="I186" s="93"/>
      <c r="J186" s="93"/>
    </row>
    <row r="187">
      <c r="A187" s="96" t="s">
        <v>56</v>
      </c>
      <c r="B187" s="96" t="s">
        <v>357</v>
      </c>
      <c r="C187" s="97">
        <v>1117070.1299999999</v>
      </c>
      <c r="D187" s="93"/>
      <c r="E187" s="93"/>
      <c r="F187" s="93"/>
      <c r="G187" s="93"/>
      <c r="H187" s="93"/>
      <c r="I187" s="93"/>
      <c r="J187" s="93"/>
    </row>
    <row r="188">
      <c r="A188" s="96" t="s">
        <v>112</v>
      </c>
      <c r="B188" s="96" t="s">
        <v>357</v>
      </c>
      <c r="C188" s="97">
        <v>968010.10999999999</v>
      </c>
      <c r="D188" s="93"/>
      <c r="E188" s="93"/>
      <c r="F188" s="93"/>
      <c r="G188" s="93"/>
      <c r="H188" s="93"/>
      <c r="I188" s="93"/>
      <c r="J188" s="93"/>
    </row>
    <row r="189">
      <c r="A189" s="96" t="s">
        <v>305</v>
      </c>
      <c r="B189" s="96" t="s">
        <v>357</v>
      </c>
      <c r="C189" s="97">
        <v>52285.440000000002</v>
      </c>
      <c r="D189" s="93"/>
      <c r="E189" s="93"/>
      <c r="F189" s="93"/>
      <c r="G189" s="93"/>
      <c r="H189" s="93"/>
      <c r="I189" s="93"/>
      <c r="J189" s="93"/>
    </row>
    <row r="190">
      <c r="A190" s="96" t="s">
        <v>298</v>
      </c>
      <c r="B190" s="96" t="s">
        <v>357</v>
      </c>
      <c r="C190" s="97">
        <v>1447.9000000000001</v>
      </c>
      <c r="D190" s="93"/>
      <c r="E190" s="93"/>
      <c r="F190" s="93"/>
      <c r="G190" s="93"/>
      <c r="H190" s="93"/>
      <c r="I190" s="93"/>
      <c r="J190" s="93"/>
    </row>
    <row r="191">
      <c r="A191" s="96" t="s">
        <v>329</v>
      </c>
      <c r="B191" s="96" t="s">
        <v>357</v>
      </c>
      <c r="C191" s="97">
        <v>17493.080000000002</v>
      </c>
      <c r="D191" s="93"/>
      <c r="E191" s="93"/>
      <c r="F191" s="93"/>
      <c r="G191" s="93"/>
      <c r="H191" s="93"/>
      <c r="I191" s="93"/>
      <c r="J191" s="93"/>
    </row>
    <row r="192">
      <c r="A192" s="96" t="s">
        <v>212</v>
      </c>
      <c r="B192" s="96" t="s">
        <v>357</v>
      </c>
      <c r="C192" s="97">
        <v>105617.66</v>
      </c>
      <c r="D192" s="99">
        <f>SUM(C181:C192)</f>
        <v>3721868.2799999998</v>
      </c>
      <c r="E192" s="93"/>
      <c r="F192" s="93"/>
      <c r="G192" s="93"/>
      <c r="H192" s="93"/>
      <c r="I192" s="93"/>
      <c r="J192" s="93"/>
    </row>
    <row r="193">
      <c r="A193" s="96" t="s">
        <v>358</v>
      </c>
      <c r="B193" s="96" t="s">
        <v>359</v>
      </c>
      <c r="C193" s="97">
        <v>36691.459999999999</v>
      </c>
      <c r="D193" s="93"/>
      <c r="E193" s="93"/>
      <c r="F193" s="93"/>
      <c r="G193" s="93"/>
      <c r="H193" s="93"/>
      <c r="I193" s="93"/>
      <c r="J193" s="93"/>
    </row>
    <row r="194">
      <c r="A194" s="96" t="s">
        <v>218</v>
      </c>
      <c r="B194" s="96" t="s">
        <v>359</v>
      </c>
      <c r="C194" s="97">
        <v>30041.599999999999</v>
      </c>
      <c r="D194" s="93"/>
      <c r="E194" s="93"/>
      <c r="F194" s="93"/>
      <c r="G194" s="93"/>
      <c r="H194" s="93"/>
      <c r="I194" s="93"/>
      <c r="J194" s="93"/>
    </row>
    <row r="195">
      <c r="A195" s="96" t="s">
        <v>229</v>
      </c>
      <c r="B195" s="96" t="s">
        <v>359</v>
      </c>
      <c r="C195" s="97">
        <v>9275094.2100000009</v>
      </c>
      <c r="D195" s="93"/>
      <c r="E195" s="93"/>
      <c r="F195" s="93"/>
      <c r="G195" s="93"/>
      <c r="H195" s="93"/>
      <c r="I195" s="93"/>
      <c r="J195" s="93"/>
    </row>
    <row r="196">
      <c r="A196" s="96" t="s">
        <v>267</v>
      </c>
      <c r="B196" s="96" t="s">
        <v>359</v>
      </c>
      <c r="C196" s="97">
        <v>1842.8399999999999</v>
      </c>
      <c r="D196" s="93"/>
      <c r="E196" s="93"/>
      <c r="F196" s="93"/>
      <c r="G196" s="93"/>
      <c r="H196" s="93"/>
      <c r="I196" s="93"/>
      <c r="J196" s="93"/>
    </row>
    <row r="197">
      <c r="A197" s="96" t="s">
        <v>269</v>
      </c>
      <c r="B197" s="96" t="s">
        <v>359</v>
      </c>
      <c r="C197" s="97">
        <v>6789.5100000000002</v>
      </c>
      <c r="D197" s="93"/>
      <c r="E197" s="93"/>
      <c r="F197" s="93"/>
      <c r="G197" s="93"/>
      <c r="H197" s="93"/>
      <c r="I197" s="93"/>
      <c r="J197" s="93"/>
    </row>
    <row r="198">
      <c r="A198" s="96" t="s">
        <v>230</v>
      </c>
      <c r="B198" s="96" t="s">
        <v>359</v>
      </c>
      <c r="C198" s="97">
        <v>6685.4700000000003</v>
      </c>
      <c r="D198" s="93"/>
      <c r="E198" s="93"/>
      <c r="F198" s="93"/>
      <c r="G198" s="93"/>
      <c r="H198" s="93"/>
      <c r="I198" s="93"/>
      <c r="J198" s="93"/>
    </row>
    <row r="199">
      <c r="A199" s="96" t="s">
        <v>270</v>
      </c>
      <c r="B199" s="96" t="s">
        <v>359</v>
      </c>
      <c r="C199" s="97">
        <v>5657.3100000000004</v>
      </c>
      <c r="D199" s="93"/>
      <c r="E199" s="93"/>
      <c r="F199" s="93"/>
      <c r="G199" s="93"/>
      <c r="H199" s="93"/>
      <c r="I199" s="93"/>
      <c r="J199" s="93"/>
    </row>
    <row r="200">
      <c r="A200" s="96" t="s">
        <v>275</v>
      </c>
      <c r="B200" s="96" t="s">
        <v>359</v>
      </c>
      <c r="C200" s="97">
        <v>5719.6800000000003</v>
      </c>
      <c r="D200" s="93"/>
      <c r="E200" s="93"/>
      <c r="F200" s="93"/>
      <c r="G200" s="93"/>
      <c r="H200" s="93"/>
      <c r="I200" s="93"/>
      <c r="J200" s="93"/>
    </row>
    <row r="201">
      <c r="A201" s="96" t="s">
        <v>271</v>
      </c>
      <c r="B201" s="96" t="s">
        <v>359</v>
      </c>
      <c r="C201" s="97">
        <v>5331.0600000000004</v>
      </c>
      <c r="D201" s="93"/>
      <c r="E201" s="93"/>
      <c r="F201" s="93"/>
      <c r="G201" s="93"/>
      <c r="H201" s="93"/>
      <c r="I201" s="93"/>
      <c r="J201" s="93"/>
    </row>
    <row r="202">
      <c r="A202" s="96" t="s">
        <v>303</v>
      </c>
      <c r="B202" s="96" t="s">
        <v>359</v>
      </c>
      <c r="C202" s="97">
        <v>4575.0600000000004</v>
      </c>
      <c r="D202" s="93"/>
      <c r="E202" s="93"/>
      <c r="F202" s="93"/>
      <c r="G202" s="93"/>
      <c r="H202" s="93"/>
      <c r="I202" s="93"/>
      <c r="J202" s="93"/>
    </row>
    <row r="203">
      <c r="A203" s="96" t="s">
        <v>304</v>
      </c>
      <c r="B203" s="96" t="s">
        <v>359</v>
      </c>
      <c r="C203" s="97">
        <v>552.14999999999998</v>
      </c>
      <c r="D203" s="93"/>
      <c r="E203" s="93"/>
      <c r="F203" s="93"/>
      <c r="G203" s="93"/>
      <c r="H203" s="93"/>
      <c r="I203" s="93"/>
      <c r="J203" s="93"/>
    </row>
    <row r="204">
      <c r="A204" s="96" t="s">
        <v>112</v>
      </c>
      <c r="B204" s="96" t="s">
        <v>359</v>
      </c>
      <c r="C204" s="97">
        <v>49.200000000000003</v>
      </c>
      <c r="D204" s="93"/>
      <c r="E204" s="93"/>
      <c r="F204" s="93"/>
      <c r="G204" s="93"/>
      <c r="H204" s="93"/>
      <c r="I204" s="93"/>
      <c r="J204" s="93"/>
    </row>
    <row r="205">
      <c r="A205" s="96" t="s">
        <v>276</v>
      </c>
      <c r="B205" s="96" t="s">
        <v>359</v>
      </c>
      <c r="C205" s="97">
        <v>15057.299999999999</v>
      </c>
      <c r="D205" s="93"/>
      <c r="E205" s="93"/>
      <c r="F205" s="93"/>
      <c r="G205" s="93"/>
      <c r="H205" s="93"/>
      <c r="I205" s="93"/>
      <c r="J205" s="93"/>
    </row>
    <row r="206">
      <c r="A206" s="96" t="s">
        <v>305</v>
      </c>
      <c r="B206" s="96" t="s">
        <v>359</v>
      </c>
      <c r="C206" s="97">
        <v>173469.62</v>
      </c>
      <c r="D206" s="93"/>
      <c r="E206" s="93"/>
      <c r="F206" s="93"/>
      <c r="G206" s="93"/>
      <c r="H206" s="93"/>
      <c r="I206" s="93"/>
      <c r="J206" s="93"/>
    </row>
    <row r="207">
      <c r="A207" s="96" t="s">
        <v>298</v>
      </c>
      <c r="B207" s="96" t="s">
        <v>359</v>
      </c>
      <c r="C207" s="97">
        <v>202.00999999999999</v>
      </c>
      <c r="D207" s="93"/>
      <c r="E207" s="93"/>
      <c r="F207" s="93"/>
      <c r="G207" s="93"/>
      <c r="H207" s="93"/>
      <c r="I207" s="93"/>
      <c r="J207" s="93"/>
    </row>
    <row r="208">
      <c r="A208" s="96" t="s">
        <v>329</v>
      </c>
      <c r="B208" s="96" t="s">
        <v>359</v>
      </c>
      <c r="C208" s="97">
        <v>351.19999999999999</v>
      </c>
      <c r="D208" s="93"/>
      <c r="E208" s="93"/>
      <c r="F208" s="93"/>
      <c r="G208" s="93"/>
      <c r="H208" s="93"/>
      <c r="I208" s="93"/>
      <c r="J208" s="93"/>
    </row>
    <row r="209">
      <c r="A209" s="96" t="s">
        <v>212</v>
      </c>
      <c r="B209" s="96" t="s">
        <v>359</v>
      </c>
      <c r="C209" s="97">
        <v>446649.28999999998</v>
      </c>
      <c r="D209" s="99">
        <f>SUM(C193:C209)</f>
        <v>10014758.970000001</v>
      </c>
      <c r="E209" s="93"/>
      <c r="F209" s="93"/>
      <c r="G209" s="93"/>
      <c r="H209" s="93"/>
      <c r="I209" s="93"/>
      <c r="J209" s="93"/>
    </row>
    <row r="210">
      <c r="A210" s="96" t="s">
        <v>229</v>
      </c>
      <c r="B210" s="96" t="s">
        <v>360</v>
      </c>
      <c r="C210" s="97">
        <v>928393.05000000005</v>
      </c>
      <c r="D210" s="93"/>
      <c r="E210" s="93"/>
      <c r="F210" s="93"/>
      <c r="G210" s="93"/>
      <c r="H210" s="93"/>
      <c r="I210" s="93"/>
      <c r="J210" s="93"/>
    </row>
    <row r="211">
      <c r="A211" s="96" t="s">
        <v>267</v>
      </c>
      <c r="B211" s="96" t="s">
        <v>360</v>
      </c>
      <c r="C211" s="97">
        <v>30</v>
      </c>
      <c r="D211" s="93"/>
      <c r="E211" s="93"/>
      <c r="F211" s="93"/>
      <c r="G211" s="93"/>
      <c r="H211" s="93"/>
      <c r="I211" s="93"/>
      <c r="J211" s="93"/>
    </row>
    <row r="212">
      <c r="A212" s="96" t="s">
        <v>269</v>
      </c>
      <c r="B212" s="96" t="s">
        <v>360</v>
      </c>
      <c r="C212" s="97">
        <v>70</v>
      </c>
      <c r="D212" s="93"/>
      <c r="E212" s="93"/>
      <c r="F212" s="93"/>
      <c r="G212" s="93"/>
      <c r="H212" s="93"/>
      <c r="I212" s="93"/>
      <c r="J212" s="93"/>
    </row>
    <row r="213">
      <c r="A213" s="96" t="s">
        <v>270</v>
      </c>
      <c r="B213" s="96" t="s">
        <v>360</v>
      </c>
      <c r="C213" s="97">
        <v>50</v>
      </c>
      <c r="D213" s="93"/>
      <c r="E213" s="93"/>
      <c r="F213" s="93"/>
      <c r="G213" s="93"/>
      <c r="H213" s="93"/>
      <c r="I213" s="93"/>
      <c r="J213" s="93"/>
    </row>
    <row r="214">
      <c r="A214" s="96" t="s">
        <v>56</v>
      </c>
      <c r="B214" s="96" t="s">
        <v>360</v>
      </c>
      <c r="C214" s="97">
        <v>581831.03000000003</v>
      </c>
      <c r="D214" s="93"/>
      <c r="E214" s="93"/>
      <c r="F214" s="93"/>
      <c r="G214" s="93"/>
      <c r="H214" s="93"/>
      <c r="I214" s="93"/>
      <c r="J214" s="93"/>
    </row>
    <row r="215">
      <c r="A215" s="96" t="s">
        <v>112</v>
      </c>
      <c r="B215" s="96" t="s">
        <v>360</v>
      </c>
      <c r="C215" s="97">
        <v>220722.66</v>
      </c>
      <c r="D215" s="93"/>
      <c r="E215" s="93"/>
      <c r="F215" s="93"/>
      <c r="G215" s="93"/>
      <c r="H215" s="93"/>
      <c r="I215" s="93"/>
      <c r="J215" s="93"/>
    </row>
    <row r="216">
      <c r="A216" s="96" t="s">
        <v>305</v>
      </c>
      <c r="B216" s="96" t="s">
        <v>360</v>
      </c>
      <c r="C216" s="97">
        <v>50529.07</v>
      </c>
      <c r="D216" s="93"/>
      <c r="E216" s="93"/>
      <c r="F216" s="93"/>
      <c r="G216" s="93"/>
      <c r="H216" s="93"/>
      <c r="I216" s="93"/>
      <c r="J216" s="93"/>
    </row>
    <row r="217">
      <c r="A217" s="96" t="s">
        <v>222</v>
      </c>
      <c r="B217" s="96" t="s">
        <v>360</v>
      </c>
      <c r="C217" s="97">
        <v>162.5</v>
      </c>
      <c r="D217" s="93"/>
      <c r="E217" s="93"/>
      <c r="F217" s="93"/>
      <c r="G217" s="93"/>
      <c r="H217" s="93"/>
      <c r="I217" s="93"/>
      <c r="J217" s="93"/>
    </row>
    <row r="218">
      <c r="A218" s="96" t="s">
        <v>212</v>
      </c>
      <c r="B218" s="96" t="s">
        <v>360</v>
      </c>
      <c r="C218" s="97">
        <v>819740.06000000006</v>
      </c>
      <c r="D218" s="99">
        <f>C218+C217+C216+C215+C214+C213+C212+C211+C210</f>
        <v>2601528.3700000001</v>
      </c>
      <c r="E218" s="93"/>
      <c r="F218" s="93"/>
      <c r="G218" s="93"/>
      <c r="H218" s="93"/>
      <c r="I218" s="93"/>
      <c r="J218" s="93"/>
    </row>
    <row r="219">
      <c r="A219" s="96" t="s">
        <v>228</v>
      </c>
      <c r="B219" s="96" t="s">
        <v>361</v>
      </c>
      <c r="C219" s="97">
        <v>45.149999999999999</v>
      </c>
      <c r="D219" s="93"/>
      <c r="E219" s="93"/>
      <c r="F219" s="93"/>
      <c r="G219" s="93"/>
      <c r="H219" s="93"/>
      <c r="I219" s="93"/>
      <c r="J219" s="93"/>
    </row>
    <row r="220">
      <c r="A220" s="96" t="s">
        <v>229</v>
      </c>
      <c r="B220" s="96" t="s">
        <v>361</v>
      </c>
      <c r="C220" s="97">
        <v>400</v>
      </c>
      <c r="D220" s="93"/>
      <c r="E220" s="93"/>
      <c r="F220" s="93"/>
      <c r="G220" s="93"/>
      <c r="H220" s="93"/>
      <c r="I220" s="93"/>
      <c r="J220" s="93"/>
    </row>
    <row r="221">
      <c r="A221" s="96" t="s">
        <v>329</v>
      </c>
      <c r="B221" s="96" t="s">
        <v>361</v>
      </c>
      <c r="C221" s="97">
        <v>1.0700000000000001</v>
      </c>
      <c r="D221" s="99">
        <f>C221+C220+C219</f>
        <v>446.21999999999997</v>
      </c>
      <c r="E221" s="93"/>
      <c r="F221" s="93"/>
      <c r="G221" s="93"/>
      <c r="H221" s="93"/>
      <c r="I221" s="93"/>
      <c r="J221" s="93"/>
    </row>
    <row r="222">
      <c r="A222" s="96" t="s">
        <v>220</v>
      </c>
      <c r="B222" s="96" t="s">
        <v>362</v>
      </c>
      <c r="C222" s="97">
        <v>931777.56999999995</v>
      </c>
      <c r="D222" s="93"/>
      <c r="E222" s="93"/>
      <c r="F222" s="93"/>
      <c r="G222" s="93"/>
      <c r="H222" s="93"/>
      <c r="I222" s="93"/>
      <c r="J222" s="93"/>
    </row>
    <row r="223">
      <c r="A223" s="96" t="s">
        <v>228</v>
      </c>
      <c r="B223" s="96" t="s">
        <v>363</v>
      </c>
      <c r="C223" s="97">
        <v>127.02</v>
      </c>
      <c r="D223" s="93"/>
      <c r="E223" s="93"/>
      <c r="F223" s="93"/>
      <c r="G223" s="93"/>
      <c r="H223" s="93"/>
      <c r="I223" s="93"/>
      <c r="J223" s="93"/>
    </row>
    <row r="224">
      <c r="A224" s="96" t="s">
        <v>229</v>
      </c>
      <c r="B224" s="96" t="s">
        <v>363</v>
      </c>
      <c r="C224" s="97">
        <v>79390.429999999993</v>
      </c>
      <c r="D224" s="93"/>
      <c r="E224" s="93"/>
      <c r="F224" s="93"/>
      <c r="G224" s="93"/>
      <c r="H224" s="93"/>
      <c r="I224" s="93"/>
      <c r="J224" s="93"/>
    </row>
    <row r="225">
      <c r="A225" s="96" t="s">
        <v>275</v>
      </c>
      <c r="B225" s="96" t="s">
        <v>363</v>
      </c>
      <c r="C225" s="97">
        <v>0.080000000000000002</v>
      </c>
      <c r="D225" s="93"/>
      <c r="E225" s="93"/>
      <c r="F225" s="93"/>
      <c r="G225" s="93"/>
      <c r="H225" s="93"/>
      <c r="I225" s="93"/>
      <c r="J225" s="93"/>
    </row>
    <row r="226">
      <c r="A226" s="96" t="s">
        <v>231</v>
      </c>
      <c r="B226" s="96" t="s">
        <v>363</v>
      </c>
      <c r="C226" s="97">
        <v>2602.3699999999999</v>
      </c>
      <c r="D226" s="93"/>
      <c r="E226" s="93"/>
      <c r="F226" s="93"/>
      <c r="G226" s="93"/>
      <c r="H226" s="93"/>
      <c r="I226" s="93"/>
      <c r="J226" s="93"/>
    </row>
    <row r="227">
      <c r="A227" s="96" t="s">
        <v>56</v>
      </c>
      <c r="B227" s="96" t="s">
        <v>363</v>
      </c>
      <c r="C227" s="97">
        <v>49.149999999999999</v>
      </c>
      <c r="D227" s="93"/>
      <c r="E227" s="93"/>
      <c r="F227" s="93"/>
      <c r="G227" s="93"/>
      <c r="H227" s="93"/>
      <c r="I227" s="93"/>
      <c r="J227" s="93"/>
    </row>
    <row r="228">
      <c r="A228" s="96" t="s">
        <v>329</v>
      </c>
      <c r="B228" s="96" t="s">
        <v>363</v>
      </c>
      <c r="C228" s="97">
        <v>1332.6500000000001</v>
      </c>
      <c r="D228" s="99">
        <f>C228+C227+C226+C225+C224+C223</f>
        <v>83501.699999999997</v>
      </c>
      <c r="E228" s="93"/>
      <c r="F228" s="93"/>
      <c r="G228" s="93"/>
      <c r="H228" s="93"/>
      <c r="I228" s="93"/>
      <c r="J228" s="93"/>
    </row>
    <row r="229">
      <c r="A229" s="96" t="s">
        <v>218</v>
      </c>
      <c r="B229" s="96" t="s">
        <v>364</v>
      </c>
      <c r="C229" s="97">
        <v>-3.8199999999999998</v>
      </c>
      <c r="D229" s="99">
        <f>C229+C230+C231+C232+C233+C234+C235+C236+C237+C238+C239+C240+C241+C242+C243+C244</f>
        <v>-131263.42999999999</v>
      </c>
      <c r="E229" s="93"/>
      <c r="F229" s="93"/>
      <c r="G229" s="93"/>
      <c r="H229" s="93"/>
      <c r="I229" s="93"/>
      <c r="J229" s="93"/>
    </row>
    <row r="230">
      <c r="A230" s="96" t="s">
        <v>228</v>
      </c>
      <c r="B230" s="96" t="s">
        <v>364</v>
      </c>
      <c r="C230" s="97">
        <v>-3.2599999999999998</v>
      </c>
      <c r="D230" s="93"/>
      <c r="E230" s="93"/>
      <c r="F230" s="93"/>
      <c r="G230" s="93"/>
      <c r="H230" s="93"/>
      <c r="I230" s="93"/>
      <c r="J230" s="93"/>
    </row>
    <row r="231">
      <c r="A231" s="96" t="s">
        <v>229</v>
      </c>
      <c r="B231" s="96" t="s">
        <v>364</v>
      </c>
      <c r="C231" s="97">
        <v>-69008.669999999998</v>
      </c>
      <c r="D231" s="93"/>
      <c r="E231" s="93"/>
      <c r="F231" s="93"/>
      <c r="G231" s="93"/>
      <c r="H231" s="93"/>
      <c r="I231" s="93"/>
      <c r="J231" s="93"/>
    </row>
    <row r="232">
      <c r="A232" s="96" t="s">
        <v>267</v>
      </c>
      <c r="B232" s="96" t="s">
        <v>364</v>
      </c>
      <c r="C232" s="97">
        <v>0</v>
      </c>
      <c r="D232" s="93"/>
      <c r="E232" s="93"/>
      <c r="F232" s="93"/>
      <c r="G232" s="93"/>
      <c r="H232" s="93"/>
      <c r="I232" s="93"/>
      <c r="J232" s="93"/>
    </row>
    <row r="233">
      <c r="A233" s="96" t="s">
        <v>269</v>
      </c>
      <c r="B233" s="96" t="s">
        <v>364</v>
      </c>
      <c r="C233" s="97">
        <v>-0.01</v>
      </c>
      <c r="D233" s="93"/>
      <c r="E233" s="93"/>
      <c r="F233" s="93"/>
      <c r="G233" s="93"/>
      <c r="H233" s="93"/>
      <c r="I233" s="93"/>
      <c r="J233" s="93"/>
    </row>
    <row r="234">
      <c r="A234" s="96" t="s">
        <v>270</v>
      </c>
      <c r="B234" s="96" t="s">
        <v>364</v>
      </c>
      <c r="C234" s="97">
        <v>0</v>
      </c>
      <c r="D234" s="93"/>
      <c r="E234" s="93"/>
      <c r="F234" s="93"/>
      <c r="G234" s="93"/>
      <c r="H234" s="93"/>
      <c r="I234" s="93"/>
      <c r="J234" s="93"/>
    </row>
    <row r="235">
      <c r="A235" s="96" t="s">
        <v>275</v>
      </c>
      <c r="B235" s="96" t="s">
        <v>364</v>
      </c>
      <c r="C235" s="97">
        <v>-0.070000000000000007</v>
      </c>
      <c r="D235" s="93"/>
      <c r="E235" s="93"/>
      <c r="F235" s="93"/>
      <c r="G235" s="93"/>
      <c r="H235" s="93"/>
      <c r="I235" s="93"/>
      <c r="J235" s="93"/>
    </row>
    <row r="236">
      <c r="A236" s="96" t="s">
        <v>304</v>
      </c>
      <c r="B236" s="96" t="s">
        <v>364</v>
      </c>
      <c r="C236" s="97">
        <v>-0.97999999999999998</v>
      </c>
      <c r="D236" s="93"/>
      <c r="E236" s="93"/>
      <c r="F236" s="93"/>
      <c r="G236" s="93"/>
      <c r="H236" s="93"/>
      <c r="I236" s="93"/>
      <c r="J236" s="93"/>
    </row>
    <row r="237">
      <c r="A237" s="96" t="s">
        <v>110</v>
      </c>
      <c r="B237" s="96" t="s">
        <v>364</v>
      </c>
      <c r="C237" s="97">
        <v>-344.88</v>
      </c>
      <c r="D237" s="93"/>
      <c r="E237" s="93"/>
      <c r="F237" s="93"/>
      <c r="G237" s="93"/>
      <c r="H237" s="93"/>
      <c r="I237" s="93"/>
      <c r="J237" s="93"/>
    </row>
    <row r="238">
      <c r="A238" s="96" t="s">
        <v>231</v>
      </c>
      <c r="B238" s="96" t="s">
        <v>364</v>
      </c>
      <c r="C238" s="97">
        <v>-4924.0299999999997</v>
      </c>
      <c r="D238" s="93"/>
      <c r="E238" s="93"/>
      <c r="F238" s="93"/>
      <c r="G238" s="93"/>
      <c r="H238" s="93"/>
      <c r="I238" s="93"/>
      <c r="J238" s="93"/>
    </row>
    <row r="239">
      <c r="A239" s="96" t="s">
        <v>56</v>
      </c>
      <c r="B239" s="96" t="s">
        <v>364</v>
      </c>
      <c r="C239" s="97">
        <v>-22701.029999999999</v>
      </c>
      <c r="D239" s="93"/>
      <c r="E239" s="93"/>
      <c r="F239" s="93"/>
      <c r="G239" s="93"/>
      <c r="H239" s="93"/>
      <c r="I239" s="93"/>
      <c r="J239" s="93"/>
    </row>
    <row r="240">
      <c r="A240" s="96" t="s">
        <v>112</v>
      </c>
      <c r="B240" s="96" t="s">
        <v>364</v>
      </c>
      <c r="C240" s="97">
        <v>-267.32999999999998</v>
      </c>
      <c r="D240" s="93"/>
      <c r="E240" s="93"/>
      <c r="F240" s="93"/>
      <c r="G240" s="93"/>
      <c r="H240" s="93"/>
      <c r="I240" s="93"/>
      <c r="J240" s="93"/>
    </row>
    <row r="241">
      <c r="A241" s="96" t="s">
        <v>276</v>
      </c>
      <c r="B241" s="96" t="s">
        <v>364</v>
      </c>
      <c r="C241" s="97">
        <v>-759.30999999999995</v>
      </c>
      <c r="D241" s="93"/>
      <c r="E241" s="93"/>
      <c r="F241" s="93"/>
      <c r="G241" s="93"/>
      <c r="H241" s="93"/>
      <c r="I241" s="93"/>
      <c r="J241" s="93"/>
    </row>
    <row r="242">
      <c r="A242" s="96" t="s">
        <v>305</v>
      </c>
      <c r="B242" s="96" t="s">
        <v>364</v>
      </c>
      <c r="C242" s="97">
        <v>-25129.619999999999</v>
      </c>
      <c r="D242" s="93"/>
      <c r="E242" s="93"/>
      <c r="F242" s="93"/>
      <c r="G242" s="93"/>
      <c r="H242" s="93"/>
      <c r="I242" s="93"/>
      <c r="J242" s="93"/>
    </row>
    <row r="243">
      <c r="A243" s="96" t="s">
        <v>329</v>
      </c>
      <c r="B243" s="96" t="s">
        <v>364</v>
      </c>
      <c r="C243" s="97">
        <v>-83.469999999999999</v>
      </c>
      <c r="D243" s="93"/>
      <c r="E243" s="93"/>
      <c r="F243" s="93"/>
      <c r="G243" s="93"/>
      <c r="H243" s="93"/>
      <c r="I243" s="93"/>
      <c r="J243" s="93"/>
    </row>
    <row r="244">
      <c r="A244" s="100" t="s">
        <v>212</v>
      </c>
      <c r="B244" s="100" t="s">
        <v>364</v>
      </c>
      <c r="C244" s="101">
        <v>-8036.9499999999998</v>
      </c>
      <c r="D244" s="93"/>
      <c r="E244" s="93"/>
      <c r="F244" s="93"/>
      <c r="G244" s="93"/>
      <c r="H244" s="93"/>
      <c r="I244" s="93"/>
      <c r="J244" s="93"/>
    </row>
    <row r="245">
      <c r="A245" s="102" t="s">
        <v>314</v>
      </c>
      <c r="B245" s="103"/>
      <c r="C245" s="104">
        <v>37832143.560000002</v>
      </c>
      <c r="D245" s="93"/>
      <c r="E245" s="93"/>
      <c r="F245" s="93"/>
      <c r="G245" s="93"/>
      <c r="H245" s="93"/>
      <c r="I245" s="93"/>
      <c r="J245" s="93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75</cp:revision>
  <dcterms:created xsi:type="dcterms:W3CDTF">2015-02-26T11:08:47Z</dcterms:created>
  <dcterms:modified xsi:type="dcterms:W3CDTF">2024-11-11T06:40:59Z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