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вод ФО" sheetId="1" state="visible" r:id="rId1"/>
    <sheet name="ФО группа 1" sheetId="2" state="visible" r:id="rId2"/>
    <sheet name="ФО группа 2,3" sheetId="3" state="visible" r:id="rId3"/>
    <sheet name="ТО группа 1" sheetId="4" state="visible" r:id="rId4"/>
    <sheet name="ТО группа 2,3" sheetId="5" state="visible" r:id="rId5"/>
  </sheets>
  <definedNames>
    <definedName name="_xlnm._FilterDatabase" localSheetId="0" hidden="1">'СВОД всех ГАБС'!$A$5:$N$605</definedName>
    <definedName name="_xlnm.Print_Area" localSheetId="0" hidden="0">'Свод ФО'!$A$1:$K$35</definedName>
    <definedName name="_xlnm.Print_Area" localSheetId="2" hidden="0">'ФО группа 2,3'!$A$1:$X$24</definedName>
    <definedName name="_xlnm.Print_Area" localSheetId="3" hidden="0">'ТО группа 1'!$A$1:$AF$14</definedName>
    <definedName name="_xlnm.Print_Area" localSheetId="4" hidden="0">'ТО группа 2,3'!$A$1:$X$14</definedName>
  </definedNames>
  <calcPr/>
</workbook>
</file>

<file path=xl/sharedStrings.xml><?xml version="1.0" encoding="utf-8"?>
<sst xmlns="http://schemas.openxmlformats.org/spreadsheetml/2006/main" count="137" uniqueCount="137">
  <si>
    <t xml:space="preserve">Наименование ГАБС</t>
  </si>
  <si>
    <t xml:space="preserve">Оценка показателей с учетом их веса на </t>
  </si>
  <si>
    <t xml:space="preserve">Итоговая оценка</t>
  </si>
  <si>
    <t xml:space="preserve">Значение интегрального показателя (фактическое от максимального), %</t>
  </si>
  <si>
    <t xml:space="preserve">Уровень оценки интегрального показателя: 92-100% - 3 балла; 84-91% - 2,5 балла; 81-83% - 2 балла; 72-80% - 1,5 балла; менее 72% - 1 балл)</t>
  </si>
  <si>
    <t>01.07.2024</t>
  </si>
  <si>
    <t xml:space="preserve">1. Качество управления расходами</t>
  </si>
  <si>
    <t xml:space="preserve">2.Качество управления доходами </t>
  </si>
  <si>
    <t xml:space="preserve">3.Качество организации контроля и аудита</t>
  </si>
  <si>
    <t xml:space="preserve">Макс. возможное</t>
  </si>
  <si>
    <t xml:space="preserve">Значение интегрального показателя</t>
  </si>
  <si>
    <t>Фактическое</t>
  </si>
  <si>
    <t>ДИО</t>
  </si>
  <si>
    <t>ДФ</t>
  </si>
  <si>
    <t>ДГА</t>
  </si>
  <si>
    <t>УЗАГС</t>
  </si>
  <si>
    <t>УЭП</t>
  </si>
  <si>
    <t>ДКМП</t>
  </si>
  <si>
    <t>ДО</t>
  </si>
  <si>
    <t>ДЖКХ</t>
  </si>
  <si>
    <t>УКС</t>
  </si>
  <si>
    <t>ДДБ</t>
  </si>
  <si>
    <t>ДТ</t>
  </si>
  <si>
    <t>КД</t>
  </si>
  <si>
    <t>ДЭПП</t>
  </si>
  <si>
    <t>ДСП</t>
  </si>
  <si>
    <t>ДОБ</t>
  </si>
  <si>
    <t xml:space="preserve">Адм. города</t>
  </si>
  <si>
    <t>КФКС</t>
  </si>
  <si>
    <t>КСП</t>
  </si>
  <si>
    <t>-</t>
  </si>
  <si>
    <t>ГИК</t>
  </si>
  <si>
    <t>ПГД</t>
  </si>
  <si>
    <t>УЖО</t>
  </si>
  <si>
    <t>ДЗО</t>
  </si>
  <si>
    <t>АЛР</t>
  </si>
  <si>
    <t>АСР</t>
  </si>
  <si>
    <t>АМР</t>
  </si>
  <si>
    <t>АДР</t>
  </si>
  <si>
    <t>АИР</t>
  </si>
  <si>
    <t>АКР</t>
  </si>
  <si>
    <t>АОР</t>
  </si>
  <si>
    <t xml:space="preserve">Адм. п. Нов. Ляды</t>
  </si>
  <si>
    <t xml:space="preserve">Группа 1. Качество управления расходами  (0,35)</t>
  </si>
  <si>
    <t xml:space="preserve">оценка показателей в группе</t>
  </si>
  <si>
    <t xml:space="preserve">Количество баллов по группе 1</t>
  </si>
  <si>
    <t xml:space="preserve">1.1.Доля неисполненных бюджетных ассигнований (0,30)                                                                                                         </t>
  </si>
  <si>
    <t xml:space="preserve">1.2.Качество подготовки обоснований к планируемым объемам бюджетных ассигнований  (0,24)</t>
  </si>
  <si>
    <t xml:space="preserve">1.3.Объем межотр. перераспред. </t>
  </si>
  <si>
    <t xml:space="preserve">1.4.Объем внутриотр. перераспред.</t>
  </si>
  <si>
    <t xml:space="preserve">1.5.Отсутствие (наличие) просроченной КЗ </t>
  </si>
  <si>
    <t xml:space="preserve">1.6.Отсутствие (наличие) задолженности по налогам и сборам  </t>
  </si>
  <si>
    <t xml:space="preserve">1.8.Своевременность заключения соглашений о предоставлении целевых МБТ с ПК  (за исключением субвенций)                      </t>
  </si>
  <si>
    <t xml:space="preserve">Макс. возможная</t>
  </si>
  <si>
    <t>Фактическая</t>
  </si>
  <si>
    <t xml:space="preserve">Макс. возможное  (оценка * 0,35)</t>
  </si>
  <si>
    <t xml:space="preserve">Фактическое (оценка *0,35)</t>
  </si>
  <si>
    <t xml:space="preserve">1.1.1. по Бюджетным инвестициям </t>
  </si>
  <si>
    <t xml:space="preserve">1.1.2.по текущим расходам </t>
  </si>
  <si>
    <t xml:space="preserve">1.2.1. Соблюдение треб. к составу ПА </t>
  </si>
  <si>
    <t xml:space="preserve">1.2.2.Соблюдение треб. к составу ФЭО</t>
  </si>
  <si>
    <t xml:space="preserve">1.2.3.Отсутствие (наличие) замечаний КСП ПГД</t>
  </si>
  <si>
    <t xml:space="preserve">Р ⩽ 5% - 5 б.;                                                                                         6% ⩽ Р ⩽ 10% - 4 б.;                                                                  11% ⩽ Р ⩽ 20% -3 б.;                                                                21% ⩽ Р ⩽ 30% - 2 б.;                                                                                Р ⩾ 31% - 1 б.</t>
  </si>
  <si>
    <t xml:space="preserve">Р = 100 % - 5 б.;                                                                                                             Р &lt; 100 % - 1 б. </t>
  </si>
  <si>
    <t xml:space="preserve">  Р = 0 ед. - 5 б.;                                               Р &gt; 0 ед. - 1 б.</t>
  </si>
  <si>
    <t xml:space="preserve">90% ⩽ Р ⩽ 100%  - 5 б.;  
Р &lt; 90 % - 1 б.
</t>
  </si>
  <si>
    <t xml:space="preserve">90% ⩽ Р ⩽ 100% - 5 б.;  
Р &lt; 90 % - 1 б.
</t>
  </si>
  <si>
    <t xml:space="preserve">Р = 0 руб. - 5 б.;                        Р &gt; 0 руб. - 1 б.
</t>
  </si>
  <si>
    <t xml:space="preserve">Р = 0 руб. - 5 б.;                                       Р &gt; 0 руб. - 1 б.
</t>
  </si>
  <si>
    <t xml:space="preserve">% исп.</t>
  </si>
  <si>
    <t>балл</t>
  </si>
  <si>
    <t>оц.</t>
  </si>
  <si>
    <t>кол-во</t>
  </si>
  <si>
    <t>балл.</t>
  </si>
  <si>
    <t xml:space="preserve">тыс. руб.</t>
  </si>
  <si>
    <t xml:space="preserve"> руб.</t>
  </si>
  <si>
    <t xml:space="preserve">2.Качество управления доходами (0,30)</t>
  </si>
  <si>
    <t xml:space="preserve">Количество баллов по группе 2</t>
  </si>
  <si>
    <t xml:space="preserve">3.Качество организации контроля и аудита (0,20)</t>
  </si>
  <si>
    <t xml:space="preserve">Количество баллов по группе 3</t>
  </si>
  <si>
    <t xml:space="preserve">2.1.Исполнение доходов </t>
  </si>
  <si>
    <t xml:space="preserve">2.2.Достижение целевого значения по снижению недоимки </t>
  </si>
  <si>
    <t>Макс.возможная</t>
  </si>
  <si>
    <t xml:space="preserve">Макс. возможное (оценка*0,30)</t>
  </si>
  <si>
    <t xml:space="preserve">Факт. (оценка*0,30)</t>
  </si>
  <si>
    <t xml:space="preserve">3.1.Уровень исполнения плана проверок АУ и БУ </t>
  </si>
  <si>
    <t xml:space="preserve">3.2.Осуществление ВФК</t>
  </si>
  <si>
    <t xml:space="preserve">3.3.Осуществление ВФА</t>
  </si>
  <si>
    <t xml:space="preserve">Макс. возможное (оценка*0,20)</t>
  </si>
  <si>
    <t xml:space="preserve">Факт.(оценка *0,20)</t>
  </si>
  <si>
    <t xml:space="preserve">Р ⩾ 100% - 5 б.;                                                    Р &lt; 100 % -  1 б.
</t>
  </si>
  <si>
    <t xml:space="preserve">Р ⩽ 1,0 - 5 б.;                                                                                          Р &gt; 1,0  - 1 б.</t>
  </si>
  <si>
    <t xml:space="preserve">Р = 1,0 - 5 б.;                                                        Р &lt; 1,0  - 1 б.
</t>
  </si>
  <si>
    <t xml:space="preserve">Р = 1,0 - 5 б.;                                                         Р &lt; 1,0  - 1 б.
</t>
  </si>
  <si>
    <t xml:space="preserve">зн.                           пок-ля</t>
  </si>
  <si>
    <t xml:space="preserve">кол-во проверок</t>
  </si>
  <si>
    <t xml:space="preserve">зн.  пок-ля</t>
  </si>
  <si>
    <t xml:space="preserve">зн.                            пок-ля</t>
  </si>
  <si>
    <t xml:space="preserve">б. 1000</t>
  </si>
  <si>
    <t xml:space="preserve">Группа 1. Качество управления расходами (0,35)</t>
  </si>
  <si>
    <t xml:space="preserve">1.1.Доля неисполненных бюджетных ассигнований  (0,30)                                                                                                        </t>
  </si>
  <si>
    <t xml:space="preserve">1.2.Качество подготовки обоснований к планируемым объемам бюджетных ассигнований (0,24)</t>
  </si>
  <si>
    <t xml:space="preserve">1.3.Объем межотр. перераспред.  </t>
  </si>
  <si>
    <t xml:space="preserve">1.4.Объем внутриотр. перераспред. </t>
  </si>
  <si>
    <t xml:space="preserve">1.5.Отсутствие (наличие) просроченной КЗ  </t>
  </si>
  <si>
    <t xml:space="preserve">1.6.Отсутствие (наличие) задолженности по налогам и сборам </t>
  </si>
  <si>
    <t xml:space="preserve">Макс. возможное (оценка *0,35)</t>
  </si>
  <si>
    <t xml:space="preserve">Фактическое (оценка*  0,35)</t>
  </si>
  <si>
    <t xml:space="preserve">1.1.1. по БИ </t>
  </si>
  <si>
    <t xml:space="preserve">1.1.2.ТР </t>
  </si>
  <si>
    <t xml:space="preserve">1.2.2.Соблюдение треб. к составу ФЭО </t>
  </si>
  <si>
    <t xml:space="preserve">1.2.3.Отсутствие (наличие) замечаний КСП ПГД </t>
  </si>
  <si>
    <t>руб.</t>
  </si>
  <si>
    <t xml:space="preserve">Администрация Ленинского района</t>
  </si>
  <si>
    <t xml:space="preserve">Администрация Свердловского района</t>
  </si>
  <si>
    <t xml:space="preserve">Администрация Мотовилихинского района</t>
  </si>
  <si>
    <t xml:space="preserve">Администрация Дзержинского района</t>
  </si>
  <si>
    <t xml:space="preserve">Администрация Индустриального района</t>
  </si>
  <si>
    <t xml:space="preserve">Администрация Кировского  района</t>
  </si>
  <si>
    <t xml:space="preserve">Администрация Орджоникидзевского района</t>
  </si>
  <si>
    <t xml:space="preserve">Администрация п.Новые Ляды</t>
  </si>
  <si>
    <t xml:space="preserve">Группа 2.Качество управления доходами (0,30)</t>
  </si>
  <si>
    <t xml:space="preserve">Группа 3.Качество организации контроля и аудита (0,20)</t>
  </si>
  <si>
    <t xml:space="preserve">2.2.Достижение целевого значения по снижению недоимки 
</t>
  </si>
  <si>
    <t>Фактактическая</t>
  </si>
  <si>
    <t xml:space="preserve">Фактическое (оценка*0,30)</t>
  </si>
  <si>
    <t xml:space="preserve">3.2.Осуществление ВФК </t>
  </si>
  <si>
    <t xml:space="preserve">3.3.Осуществление ВФА </t>
  </si>
  <si>
    <t xml:space="preserve">Фактическое (оценка*0,20)</t>
  </si>
  <si>
    <t xml:space="preserve">Р ⩾ 100% - 5 б.;                                        Р &lt; 100 % -  1 б.
</t>
  </si>
  <si>
    <t xml:space="preserve">Р ⩽ 1,0 - 5 б.;                                    Р &gt; 1,0  - 1 б.</t>
  </si>
  <si>
    <t xml:space="preserve">Р = 1,0 - 5 б.;                                                             Р &lt; 1,0  - 1 б.
</t>
  </si>
  <si>
    <t xml:space="preserve">Р = 1,0 - 5 б.;                                                                     Р &lt; 1,0  - 1 б.
</t>
  </si>
  <si>
    <t xml:space="preserve">Р = 1,0 - 5 б.;                                                                            Р &lt; 1,0  - 1 б.
</t>
  </si>
  <si>
    <t xml:space="preserve">зн.                пок-ля</t>
  </si>
  <si>
    <t xml:space="preserve">зн.                     пок-ля</t>
  </si>
  <si>
    <t xml:space="preserve">зн.                  пок-ля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</si>
</sst>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dd/mm/yyyy"/>
    <numFmt numFmtId="161" formatCode="#,##0.0"/>
    <numFmt numFmtId="162" formatCode="0.0"/>
  </numFmts>
  <fonts count="7">
    <font>
      <sz val="11.000000"/>
      <color theme="1"/>
      <name val="Calibri"/>
      <scheme val="minor"/>
    </font>
    <font>
      <sz val="12.000000"/>
      <name val="Times New Roman"/>
    </font>
    <font>
      <sz val="9.000000"/>
      <name val="Times New Roman"/>
    </font>
    <font>
      <b/>
      <sz val="12.000000"/>
      <name val="Times New Roman"/>
    </font>
    <font>
      <sz val="12.000000"/>
      <name val="Arial Cyr"/>
    </font>
    <font>
      <sz val="12.000000"/>
      <name val="Arial"/>
    </font>
    <font>
      <b/>
      <sz val="12.00000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 tint="-0.0499893"/>
        <bgColor theme="0" tint="-0.0499893"/>
      </patternFill>
    </fill>
    <fill>
      <patternFill patternType="solid">
        <fgColor theme="0" tint="0"/>
        <bgColor theme="0" tint="0"/>
      </patternFill>
    </fill>
    <fill>
      <patternFill patternType="solid">
        <fgColor rgb="FFD8F6C2"/>
        <bgColor rgb="FFD8F6C2"/>
      </patternFill>
    </fill>
    <fill>
      <patternFill patternType="solid">
        <fgColor rgb="FFE6B9B8"/>
        <bgColor rgb="FFE6B9B8"/>
      </patternFill>
    </fill>
    <fill>
      <patternFill patternType="solid">
        <fgColor rgb="FFF7FDBF"/>
        <bgColor rgb="FFF7FDBF"/>
      </patternFill>
    </fill>
  </fills>
  <borders count="21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thin">
        <color theme="1"/>
      </bottom>
      <diagonal style="none"/>
    </border>
    <border>
      <left style="thin">
        <color theme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94">
    <xf fontId="0" fillId="0" borderId="0" numFmtId="0" xfId="0"/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2" borderId="3" numFmtId="0" xfId="0" applyFont="1" applyFill="1" applyBorder="1" applyAlignment="1">
      <alignment horizontal="center" vertical="center" wrapText="1"/>
    </xf>
    <xf fontId="1" fillId="2" borderId="4" numFmtId="0" xfId="0" applyFont="1" applyFill="1" applyBorder="1" applyAlignment="1">
      <alignment horizontal="center" vertical="center" wrapText="1"/>
    </xf>
    <xf fontId="2" fillId="0" borderId="5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1" fillId="0" borderId="6" numFmtId="49" xfId="0" applyNumberFormat="1" applyFont="1" applyBorder="1" applyAlignment="1">
      <alignment horizontal="center" vertical="center" wrapText="1"/>
    </xf>
    <xf fontId="1" fillId="0" borderId="7" numFmtId="49" xfId="0" applyNumberFormat="1" applyFont="1" applyBorder="1" applyAlignment="1">
      <alignment horizontal="center" vertical="center" wrapText="1"/>
    </xf>
    <xf fontId="1" fillId="2" borderId="8" numFmtId="0" xfId="0" applyFont="1" applyFill="1" applyBorder="1" applyAlignment="1">
      <alignment horizontal="center" vertical="center" wrapText="1"/>
    </xf>
    <xf fontId="1" fillId="2" borderId="9" numFmtId="0" xfId="0" applyFont="1" applyFill="1" applyBorder="1" applyAlignment="1">
      <alignment horizontal="center" vertical="center" wrapText="1"/>
    </xf>
    <xf fontId="3" fillId="3" borderId="3" numFmtId="160" xfId="0" applyNumberFormat="1" applyFont="1" applyFill="1" applyBorder="1" applyAlignment="1">
      <alignment horizontal="center" vertical="center" wrapText="1"/>
    </xf>
    <xf fontId="3" fillId="3" borderId="4" numFmtId="160" xfId="0" applyNumberFormat="1" applyFont="1" applyFill="1" applyBorder="1" applyAlignment="1">
      <alignment horizontal="center" vertical="center" wrapText="1"/>
    </xf>
    <xf fontId="3" fillId="3" borderId="8" numFmtId="2" xfId="0" applyNumberFormat="1" applyFont="1" applyFill="1" applyBorder="1" applyAlignment="1">
      <alignment horizontal="center" vertical="center" wrapText="1"/>
    </xf>
    <xf fontId="3" fillId="3" borderId="9" numFmtId="2" xfId="0" applyNumberFormat="1" applyFont="1" applyFill="1" applyBorder="1" applyAlignment="1">
      <alignment horizontal="center" vertical="center" wrapText="1"/>
    </xf>
    <xf fontId="1" fillId="3" borderId="8" numFmtId="0" xfId="0" applyFont="1" applyFill="1" applyBorder="1" applyAlignment="1">
      <alignment horizontal="center" vertical="center" wrapText="1"/>
    </xf>
    <xf fontId="1" fillId="3" borderId="9" numFmtId="0" xfId="0" applyFont="1" applyFill="1" applyBorder="1" applyAlignment="1">
      <alignment horizontal="center" vertical="center" wrapText="1"/>
    </xf>
    <xf fontId="1" fillId="3" borderId="2" numFmtId="0" xfId="0" applyFont="1" applyFill="1" applyBorder="1" applyAlignment="1">
      <alignment horizontal="center" vertical="center" wrapText="1"/>
    </xf>
    <xf fontId="1" fillId="3" borderId="8" numFmtId="4" xfId="0" applyNumberFormat="1" applyFont="1" applyFill="1" applyBorder="1" applyAlignment="1">
      <alignment horizontal="center" vertical="center" wrapText="1"/>
    </xf>
    <xf fontId="1" fillId="3" borderId="9" numFmtId="4" xfId="0" applyNumberFormat="1" applyFont="1" applyFill="1" applyBorder="1" applyAlignment="1">
      <alignment horizontal="center" vertical="center" wrapText="1"/>
    </xf>
    <xf fontId="4" fillId="2" borderId="8" numFmtId="2" xfId="0" applyNumberFormat="1" applyFont="1" applyFill="1" applyBorder="1" applyAlignment="1">
      <alignment horizontal="center" vertical="center" wrapText="1"/>
    </xf>
    <xf fontId="4" fillId="2" borderId="9" numFmtId="2" xfId="0" applyNumberFormat="1" applyFont="1" applyFill="1" applyBorder="1" applyAlignment="1">
      <alignment horizontal="center" vertical="center" wrapText="1"/>
    </xf>
    <xf fontId="4" fillId="3" borderId="5" numFmtId="1" xfId="0" applyNumberFormat="1" applyFont="1" applyFill="1" applyBorder="1" applyAlignment="1">
      <alignment horizontal="center" vertical="center" wrapText="1"/>
    </xf>
    <xf fontId="1" fillId="3" borderId="1" numFmtId="2" xfId="0" applyNumberFormat="1" applyFont="1" applyFill="1" applyBorder="1" applyAlignment="1">
      <alignment horizontal="center" vertical="center" wrapText="1"/>
    </xf>
    <xf fontId="1" fillId="3" borderId="8" numFmtId="2" xfId="0" applyNumberFormat="1" applyFont="1" applyFill="1" applyBorder="1" applyAlignment="1">
      <alignment horizontal="center" vertical="center" wrapText="1"/>
    </xf>
    <xf fontId="1" fillId="3" borderId="9" numFmtId="2" xfId="0" applyNumberFormat="1" applyFont="1" applyFill="1" applyBorder="1" applyAlignment="1">
      <alignment horizontal="center" vertical="center" wrapText="1"/>
    </xf>
    <xf fontId="1" fillId="0" borderId="1" numFmtId="2" xfId="0" applyNumberFormat="1" applyFont="1" applyBorder="1" applyAlignment="1">
      <alignment horizontal="center" vertical="center" wrapText="1"/>
    </xf>
    <xf fontId="1" fillId="0" borderId="8" numFmtId="4" xfId="0" applyNumberFormat="1" applyFont="1" applyBorder="1" applyAlignment="1">
      <alignment horizontal="center" vertical="center" wrapText="1"/>
    </xf>
    <xf fontId="1" fillId="0" borderId="9" numFmtId="4" xfId="0" applyNumberFormat="1" applyFont="1" applyBorder="1" applyAlignment="1">
      <alignment horizontal="center" vertical="center" wrapText="1"/>
    </xf>
    <xf fontId="4" fillId="0" borderId="5" numFmtId="1" xfId="0" applyNumberFormat="1" applyFont="1" applyBorder="1" applyAlignment="1">
      <alignment horizontal="center" vertical="center" wrapText="1"/>
    </xf>
    <xf fontId="1" fillId="0" borderId="8" numFmtId="2" xfId="0" applyNumberFormat="1" applyFont="1" applyBorder="1" applyAlignment="1">
      <alignment horizontal="center" vertical="center" wrapText="1"/>
    </xf>
    <xf fontId="1" fillId="0" borderId="9" numFmtId="2" xfId="0" applyNumberFormat="1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/>
    </xf>
    <xf fontId="5" fillId="0" borderId="10" numFmtId="0" xfId="0" applyFont="1" applyBorder="1" applyAlignment="1">
      <alignment horizontal="center" vertical="center" wrapText="1"/>
    </xf>
    <xf fontId="5" fillId="0" borderId="11" numFmtId="49" xfId="0" applyNumberFormat="1" applyFont="1" applyBorder="1" applyAlignment="1">
      <alignment horizontal="center" vertical="center" wrapText="1"/>
    </xf>
    <xf fontId="5" fillId="0" borderId="12" numFmtId="49" xfId="0" applyNumberFormat="1" applyFont="1" applyBorder="1" applyAlignment="1">
      <alignment horizontal="center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5" fillId="0" borderId="14" numFmtId="0" xfId="0" applyFont="1" applyBorder="1" applyAlignment="1">
      <alignment horizontal="center" vertical="center" wrapText="1"/>
    </xf>
    <xf fontId="6" fillId="0" borderId="11" numFmtId="160" xfId="0" applyNumberFormat="1" applyFont="1" applyBorder="1" applyAlignment="1">
      <alignment horizontal="center" vertical="center" wrapText="1"/>
    </xf>
    <xf fontId="6" fillId="0" borderId="12" numFmtId="160" xfId="0" applyNumberFormat="1" applyFont="1" applyBorder="1" applyAlignment="1">
      <alignment horizontal="center" vertical="center" wrapText="1"/>
    </xf>
    <xf fontId="6" fillId="0" borderId="13" numFmtId="160" xfId="0" applyNumberFormat="1" applyFont="1" applyBorder="1" applyAlignment="1">
      <alignment horizontal="center" vertical="center" wrapText="1"/>
    </xf>
    <xf fontId="5" fillId="0" borderId="11" numFmtId="0" xfId="0" applyFont="1" applyBorder="1" applyAlignment="1">
      <alignment horizontal="center" vertical="center" wrapText="1"/>
    </xf>
    <xf fontId="5" fillId="0" borderId="13" numFmtId="0" xfId="0" applyFont="1" applyBorder="1" applyAlignment="1">
      <alignment horizontal="center" vertical="center" wrapText="1"/>
    </xf>
    <xf fontId="6" fillId="0" borderId="11" numFmtId="0" xfId="0" applyFont="1" applyBorder="1" applyAlignment="1">
      <alignment horizontal="center" vertical="center" wrapText="1"/>
    </xf>
    <xf fontId="6" fillId="0" borderId="13" numFmtId="0" xfId="0" applyFont="1" applyBorder="1" applyAlignment="1">
      <alignment horizontal="center" vertical="center" wrapText="1"/>
    </xf>
    <xf fontId="5" fillId="0" borderId="12" numFmtId="0" xfId="0" applyFont="1" applyBorder="1" applyAlignment="1">
      <alignment horizontal="center" vertical="center" wrapText="1"/>
    </xf>
    <xf fontId="5" fillId="0" borderId="15" numFmtId="0" xfId="0" applyFont="1" applyBorder="1" applyAlignment="1">
      <alignment horizontal="center" vertical="center" wrapText="1"/>
    </xf>
    <xf fontId="5" fillId="0" borderId="16" numFmtId="0" xfId="0" applyFont="1" applyBorder="1" applyAlignment="1">
      <alignment horizontal="center" vertical="center" wrapText="1"/>
    </xf>
    <xf fontId="5" fillId="0" borderId="17" numFmtId="0" xfId="0" applyFont="1" applyBorder="1" applyAlignment="1">
      <alignment horizontal="center" vertical="center" wrapText="1"/>
    </xf>
    <xf fontId="6" fillId="0" borderId="10" numFmtId="0" xfId="0" applyFont="1" applyBorder="1" applyAlignment="1">
      <alignment horizontal="center" vertical="center" wrapText="1"/>
    </xf>
    <xf fontId="5" fillId="0" borderId="18" numFmtId="0" xfId="0" applyFont="1" applyBorder="1" applyAlignment="1">
      <alignment horizontal="center" vertical="center" wrapText="1"/>
    </xf>
    <xf fontId="5" fillId="0" borderId="19" numFmtId="0" xfId="0" applyFont="1" applyBorder="1" applyAlignment="1">
      <alignment horizontal="center" vertical="center" wrapText="1"/>
    </xf>
    <xf fontId="5" fillId="0" borderId="20" numFmtId="0" xfId="0" applyFont="1" applyBorder="1" applyAlignment="1">
      <alignment horizontal="center" vertical="center" wrapText="1"/>
    </xf>
    <xf fontId="6" fillId="0" borderId="14" numFmtId="0" xfId="0" applyFont="1" applyBorder="1" applyAlignment="1">
      <alignment horizontal="center" vertical="center" wrapText="1"/>
    </xf>
    <xf fontId="6" fillId="0" borderId="11" numFmtId="2" xfId="0" applyNumberFormat="1" applyFont="1" applyBorder="1" applyAlignment="1">
      <alignment horizontal="center" vertical="center"/>
    </xf>
    <xf fontId="6" fillId="0" borderId="12" numFmtId="2" xfId="0" applyNumberFormat="1" applyFont="1" applyBorder="1" applyAlignment="1">
      <alignment horizontal="center" vertical="center"/>
    </xf>
    <xf fontId="6" fillId="0" borderId="13" numFmtId="2" xfId="0" applyNumberFormat="1" applyFont="1" applyBorder="1" applyAlignment="1">
      <alignment horizontal="center" vertical="center"/>
    </xf>
    <xf fontId="6" fillId="0" borderId="12" numFmtId="0" xfId="0" applyFont="1" applyBorder="1" applyAlignment="1">
      <alignment horizontal="center" vertical="center" wrapText="1"/>
    </xf>
    <xf fontId="6" fillId="0" borderId="14" numFmtId="161" xfId="0" applyNumberFormat="1" applyFont="1" applyBorder="1" applyAlignment="1">
      <alignment horizontal="center" vertical="center" wrapText="1"/>
    </xf>
    <xf fontId="6" fillId="0" borderId="14" numFmtId="3" xfId="0" applyNumberFormat="1" applyFont="1" applyBorder="1" applyAlignment="1">
      <alignment horizontal="center" vertical="center" wrapText="1"/>
    </xf>
    <xf fontId="5" fillId="0" borderId="14" numFmtId="0" xfId="0" applyFont="1" applyBorder="1" applyAlignment="1">
      <alignment vertical="center" wrapText="1"/>
    </xf>
    <xf fontId="5" fillId="0" borderId="14" numFmtId="162" xfId="0" applyNumberFormat="1" applyFont="1" applyBorder="1" applyAlignment="1">
      <alignment horizontal="center" vertical="center" wrapText="1"/>
    </xf>
    <xf fontId="5" fillId="0" borderId="14" numFmtId="1" xfId="0" applyNumberFormat="1" applyFont="1" applyBorder="1" applyAlignment="1">
      <alignment horizontal="center" vertical="center" wrapText="1"/>
    </xf>
    <xf fontId="5" fillId="0" borderId="14" numFmtId="2" xfId="0" applyNumberFormat="1" applyFont="1" applyBorder="1" applyAlignment="1">
      <alignment horizontal="center" vertical="center" wrapText="1"/>
    </xf>
    <xf fontId="5" fillId="4" borderId="14" numFmtId="162" xfId="0" applyNumberFormat="1" applyFont="1" applyFill="1" applyBorder="1" applyAlignment="1">
      <alignment horizontal="center" vertical="center" wrapText="1"/>
    </xf>
    <xf fontId="5" fillId="4" borderId="14" numFmtId="0" xfId="0" applyFont="1" applyFill="1" applyBorder="1" applyAlignment="1">
      <alignment horizontal="center" vertical="center" wrapText="1"/>
    </xf>
    <xf fontId="5" fillId="4" borderId="14" numFmtId="2" xfId="0" applyNumberFormat="1" applyFont="1" applyFill="1" applyBorder="1" applyAlignment="1">
      <alignment horizontal="center" vertical="center" wrapText="1"/>
    </xf>
    <xf fontId="5" fillId="4" borderId="14" numFmtId="3" xfId="0" applyNumberFormat="1" applyFont="1" applyFill="1" applyBorder="1" applyAlignment="1">
      <alignment horizontal="center" vertical="center" wrapText="1"/>
    </xf>
    <xf fontId="5" fillId="0" borderId="14" numFmtId="161" xfId="0" applyNumberFormat="1" applyFont="1" applyBorder="1" applyAlignment="1">
      <alignment horizontal="center" vertical="center" wrapText="1"/>
    </xf>
    <xf fontId="5" fillId="0" borderId="14" numFmtId="3" xfId="0" applyNumberFormat="1" applyFont="1" applyBorder="1" applyAlignment="1">
      <alignment horizontal="center" vertical="center" wrapText="1"/>
    </xf>
    <xf fontId="6" fillId="0" borderId="14" numFmtId="2" xfId="0" applyNumberFormat="1" applyFont="1" applyBorder="1" applyAlignment="1">
      <alignment horizontal="center" vertical="center" wrapText="1"/>
    </xf>
    <xf fontId="5" fillId="5" borderId="14" numFmtId="162" xfId="0" applyNumberFormat="1" applyFont="1" applyFill="1" applyBorder="1" applyAlignment="1">
      <alignment horizontal="center" vertical="center" wrapText="1"/>
    </xf>
    <xf fontId="5" fillId="5" borderId="14" numFmtId="0" xfId="0" applyFont="1" applyFill="1" applyBorder="1" applyAlignment="1">
      <alignment horizontal="center" vertical="center" wrapText="1"/>
    </xf>
    <xf fontId="5" fillId="5" borderId="14" numFmtId="2" xfId="0" applyNumberFormat="1" applyFont="1" applyFill="1" applyBorder="1" applyAlignment="1">
      <alignment horizontal="center" vertical="center" wrapText="1"/>
    </xf>
    <xf fontId="5" fillId="5" borderId="14" numFmtId="3" xfId="0" applyNumberFormat="1" applyFont="1" applyFill="1" applyBorder="1" applyAlignment="1">
      <alignment horizontal="center" vertical="center" wrapText="1"/>
    </xf>
    <xf fontId="5" fillId="6" borderId="14" numFmtId="162" xfId="0" applyNumberFormat="1" applyFont="1" applyFill="1" applyBorder="1" applyAlignment="1">
      <alignment horizontal="center" vertical="center" wrapText="1"/>
    </xf>
    <xf fontId="5" fillId="6" borderId="14" numFmtId="0" xfId="0" applyFont="1" applyFill="1" applyBorder="1" applyAlignment="1">
      <alignment horizontal="center" vertical="center" wrapText="1"/>
    </xf>
    <xf fontId="5" fillId="6" borderId="14" numFmtId="2" xfId="0" applyNumberFormat="1" applyFont="1" applyFill="1" applyBorder="1" applyAlignment="1">
      <alignment horizontal="center" vertical="center" wrapText="1"/>
    </xf>
    <xf fontId="5" fillId="0" borderId="14" numFmtId="0" xfId="0" applyFont="1" applyBorder="1" applyAlignment="1">
      <alignment horizontal="center" vertical="center"/>
    </xf>
    <xf fontId="5" fillId="0" borderId="11" numFmtId="160" xfId="0" applyNumberFormat="1" applyFont="1" applyBorder="1" applyAlignment="1">
      <alignment horizontal="center" vertical="center" wrapText="1"/>
    </xf>
    <xf fontId="5" fillId="0" borderId="12" numFmtId="160" xfId="0" applyNumberFormat="1" applyFont="1" applyBorder="1" applyAlignment="1">
      <alignment horizontal="center" vertical="center" wrapText="1"/>
    </xf>
    <xf fontId="5" fillId="0" borderId="13" numFmtId="160" xfId="0" applyNumberFormat="1" applyFont="1" applyBorder="1" applyAlignment="1">
      <alignment horizontal="center" vertical="center" wrapText="1"/>
    </xf>
    <xf fontId="6" fillId="0" borderId="11" numFmtId="2" xfId="0" applyNumberFormat="1" applyFont="1" applyBorder="1" applyAlignment="1">
      <alignment horizontal="center" vertical="center" wrapText="1"/>
    </xf>
    <xf fontId="6" fillId="0" borderId="12" numFmtId="2" xfId="0" applyNumberFormat="1" applyFont="1" applyBorder="1" applyAlignment="1">
      <alignment horizontal="center" vertical="center" wrapText="1"/>
    </xf>
    <xf fontId="6" fillId="0" borderId="13" numFmtId="2" xfId="0" applyNumberFormat="1" applyFont="1" applyBorder="1" applyAlignment="1">
      <alignment horizontal="center" vertical="center" wrapText="1"/>
    </xf>
    <xf fontId="6" fillId="0" borderId="11" numFmtId="0" xfId="0" applyFont="1" applyBorder="1" applyAlignment="1">
      <alignment horizontal="center" vertical="top" wrapText="1"/>
    </xf>
    <xf fontId="6" fillId="0" borderId="12" numFmtId="0" xfId="0" applyFont="1" applyBorder="1" applyAlignment="1">
      <alignment horizontal="center" vertical="top" wrapText="1"/>
    </xf>
    <xf fontId="6" fillId="0" borderId="13" numFmtId="0" xfId="0" applyFont="1" applyBorder="1" applyAlignment="1">
      <alignment horizontal="center" vertical="top" wrapText="1"/>
    </xf>
    <xf fontId="5" fillId="0" borderId="14" numFmtId="4" xfId="0" applyNumberFormat="1" applyFont="1" applyBorder="1" applyAlignment="1">
      <alignment horizontal="center" vertical="center" wrapText="1"/>
    </xf>
    <xf fontId="6" fillId="0" borderId="14" numFmtId="4" xfId="0" applyNumberFormat="1" applyFont="1" applyBorder="1" applyAlignment="1">
      <alignment horizontal="center" vertical="center" wrapText="1"/>
    </xf>
    <xf fontId="5" fillId="4" borderId="14" numFmtId="161" xfId="0" applyNumberFormat="1" applyFont="1" applyFill="1" applyBorder="1" applyAlignment="1">
      <alignment horizontal="center" vertical="center" wrapText="1"/>
    </xf>
    <xf fontId="5" fillId="0" borderId="11" numFmtId="0" xfId="0" applyFont="1" applyBorder="1" applyAlignment="1">
      <alignment horizontal="center" vertical="top" wrapText="1"/>
    </xf>
    <xf fontId="5" fillId="0" borderId="12" numFmtId="0" xfId="0" applyFont="1" applyBorder="1" applyAlignment="1">
      <alignment horizontal="center" vertical="top" wrapText="1"/>
    </xf>
    <xf fontId="5" fillId="0" borderId="13" numFmt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66FFFF"/>
    <outlinePr applyStyles="0" summaryBelow="1" summaryRight="1" showOutlineSymbols="1"/>
    <pageSetUpPr autoPageBreaks="1" fitToPage="1"/>
  </sheetPr>
  <sheetViews>
    <sheetView zoomScale="100" workbookViewId="0">
      <selection activeCell="F19" activeCellId="0" sqref="F19"/>
    </sheetView>
  </sheetViews>
  <sheetFormatPr baseColWidth="8" defaultRowHeight="12.75" customHeight="1"/>
  <cols>
    <col customWidth="1" min="1" max="1" width="18.7109375"/>
    <col customWidth="1" min="2" max="9" width="11.855499999999999"/>
    <col customWidth="1" hidden="1" min="10" max="10" width="15.425800000000001"/>
    <col customWidth="1" min="11" max="11" width="18.140599999999999"/>
  </cols>
  <sheetData>
    <row r="1" ht="15.75">
      <c r="A1" s="1" t="s">
        <v>0</v>
      </c>
      <c r="B1" s="1" t="s">
        <v>1</v>
      </c>
      <c r="C1" s="1"/>
      <c r="D1" s="1"/>
      <c r="E1" s="1"/>
      <c r="F1" s="1"/>
      <c r="G1" s="2"/>
      <c r="H1" s="3" t="s">
        <v>2</v>
      </c>
      <c r="I1" s="4"/>
      <c r="J1" s="5" t="s">
        <v>3</v>
      </c>
      <c r="K1" s="6" t="s">
        <v>4</v>
      </c>
    </row>
    <row r="2" ht="16.5">
      <c r="A2" s="1"/>
      <c r="B2" s="7" t="s">
        <v>5</v>
      </c>
      <c r="C2" s="7"/>
      <c r="D2" s="7"/>
      <c r="E2" s="7"/>
      <c r="F2" s="7"/>
      <c r="G2" s="8"/>
      <c r="H2" s="9"/>
      <c r="I2" s="10"/>
      <c r="J2" s="5"/>
      <c r="K2" s="6"/>
    </row>
    <row r="3" ht="59.25" customHeight="1">
      <c r="A3" s="2"/>
      <c r="B3" s="11" t="s">
        <v>6</v>
      </c>
      <c r="C3" s="12"/>
      <c r="D3" s="11" t="s">
        <v>7</v>
      </c>
      <c r="E3" s="12"/>
      <c r="F3" s="11" t="s">
        <v>8</v>
      </c>
      <c r="G3" s="12"/>
      <c r="H3" s="9" t="s">
        <v>9</v>
      </c>
      <c r="I3" s="10" t="s">
        <v>10</v>
      </c>
      <c r="J3" s="5"/>
      <c r="K3" s="6"/>
    </row>
    <row r="4" ht="16.5">
      <c r="A4" s="2"/>
      <c r="B4" s="13">
        <v>0.34999999999999998</v>
      </c>
      <c r="C4" s="14"/>
      <c r="D4" s="13">
        <v>0.29999999999999999</v>
      </c>
      <c r="E4" s="14"/>
      <c r="F4" s="13">
        <v>0.20000000000000001</v>
      </c>
      <c r="G4" s="14"/>
      <c r="H4" s="9"/>
      <c r="I4" s="10"/>
      <c r="J4" s="5"/>
      <c r="K4" s="6"/>
    </row>
    <row r="5" ht="30">
      <c r="A5" s="2"/>
      <c r="B5" s="15" t="s">
        <v>9</v>
      </c>
      <c r="C5" s="16" t="s">
        <v>11</v>
      </c>
      <c r="D5" s="15" t="s">
        <v>9</v>
      </c>
      <c r="E5" s="16" t="s">
        <v>11</v>
      </c>
      <c r="F5" s="15" t="s">
        <v>9</v>
      </c>
      <c r="G5" s="16" t="s">
        <v>11</v>
      </c>
      <c r="H5" s="9"/>
      <c r="I5" s="10"/>
      <c r="J5" s="5"/>
      <c r="K5" s="6"/>
    </row>
    <row r="6" ht="19.5" customHeight="1">
      <c r="A6" s="17" t="s">
        <v>12</v>
      </c>
      <c r="B6" s="18">
        <v>1.1199999999999999</v>
      </c>
      <c r="C6" s="19">
        <v>1.1199999999999999</v>
      </c>
      <c r="D6" s="18">
        <v>1.5</v>
      </c>
      <c r="E6" s="19">
        <v>1.5</v>
      </c>
      <c r="F6" s="18">
        <v>0.20000000000000001</v>
      </c>
      <c r="G6" s="19">
        <v>0.20000000000000001</v>
      </c>
      <c r="H6" s="20">
        <v>2.8200000000000003</v>
      </c>
      <c r="I6" s="21">
        <v>2.8200000000000003</v>
      </c>
      <c r="J6" s="22">
        <v>100</v>
      </c>
      <c r="K6" s="23">
        <v>3</v>
      </c>
    </row>
    <row r="7" ht="19.5" customHeight="1">
      <c r="A7" s="17" t="s">
        <v>13</v>
      </c>
      <c r="B7" s="18">
        <v>1.0149999999999999</v>
      </c>
      <c r="C7" s="19">
        <v>1.0149999999999999</v>
      </c>
      <c r="D7" s="18">
        <v>0</v>
      </c>
      <c r="E7" s="19">
        <v>0</v>
      </c>
      <c r="F7" s="18">
        <v>1</v>
      </c>
      <c r="G7" s="19">
        <v>1</v>
      </c>
      <c r="H7" s="20">
        <v>2.0149999999999997</v>
      </c>
      <c r="I7" s="21">
        <v>2.0149999999999997</v>
      </c>
      <c r="J7" s="22">
        <v>100</v>
      </c>
      <c r="K7" s="23">
        <v>3</v>
      </c>
    </row>
    <row r="8" ht="19.5" customHeight="1">
      <c r="A8" s="17" t="s">
        <v>14</v>
      </c>
      <c r="B8" s="18">
        <v>1.1199999999999999</v>
      </c>
      <c r="C8" s="19">
        <v>1.1199999999999999</v>
      </c>
      <c r="D8" s="18">
        <v>1.2</v>
      </c>
      <c r="E8" s="19">
        <v>1.2</v>
      </c>
      <c r="F8" s="18">
        <v>0.20000000000000001</v>
      </c>
      <c r="G8" s="19">
        <v>0.20000000000000001</v>
      </c>
      <c r="H8" s="20">
        <v>2.52</v>
      </c>
      <c r="I8" s="21">
        <v>2.52</v>
      </c>
      <c r="J8" s="22">
        <v>100</v>
      </c>
      <c r="K8" s="23">
        <v>3</v>
      </c>
    </row>
    <row r="9" ht="19.5" customHeight="1">
      <c r="A9" s="17" t="s">
        <v>15</v>
      </c>
      <c r="B9" s="18">
        <v>0.52499999999999991</v>
      </c>
      <c r="C9" s="19">
        <v>0.52499999999999991</v>
      </c>
      <c r="D9" s="18">
        <v>0</v>
      </c>
      <c r="E9" s="19">
        <v>0</v>
      </c>
      <c r="F9" s="18">
        <v>0.40000000000000002</v>
      </c>
      <c r="G9" s="19">
        <v>0.40000000000000002</v>
      </c>
      <c r="H9" s="20">
        <v>0.92499999999999993</v>
      </c>
      <c r="I9" s="21">
        <v>0.92499999999999993</v>
      </c>
      <c r="J9" s="22">
        <v>100</v>
      </c>
      <c r="K9" s="23">
        <v>3</v>
      </c>
    </row>
    <row r="10" ht="19.5" customHeight="1">
      <c r="A10" s="17" t="s">
        <v>16</v>
      </c>
      <c r="B10" s="18">
        <v>1.26</v>
      </c>
      <c r="C10" s="19">
        <v>0.90999999999999992</v>
      </c>
      <c r="D10" s="18">
        <v>1.2</v>
      </c>
      <c r="E10" s="19">
        <v>1.2</v>
      </c>
      <c r="F10" s="24">
        <v>0.80000000000000004</v>
      </c>
      <c r="G10" s="25">
        <v>0.80000000000000004</v>
      </c>
      <c r="H10" s="20">
        <v>3.2599999999999998</v>
      </c>
      <c r="I10" s="21">
        <v>2.9100000000000001</v>
      </c>
      <c r="J10" s="22">
        <v>89.263803680981596</v>
      </c>
      <c r="K10" s="23">
        <v>2.5</v>
      </c>
    </row>
    <row r="11" ht="19.5" customHeight="1">
      <c r="A11" s="17" t="s">
        <v>17</v>
      </c>
      <c r="B11" s="18">
        <v>1.26</v>
      </c>
      <c r="C11" s="19">
        <v>1.008</v>
      </c>
      <c r="D11" s="18">
        <v>0</v>
      </c>
      <c r="E11" s="19">
        <v>0</v>
      </c>
      <c r="F11" s="24">
        <v>0.80000000000000004</v>
      </c>
      <c r="G11" s="25">
        <v>0.80000000000000004</v>
      </c>
      <c r="H11" s="20">
        <v>2.0600000000000001</v>
      </c>
      <c r="I11" s="21">
        <v>1.8080000000000001</v>
      </c>
      <c r="J11" s="22">
        <v>87.766990291262132</v>
      </c>
      <c r="K11" s="23">
        <v>2.5</v>
      </c>
    </row>
    <row r="12" ht="19.5" customHeight="1">
      <c r="A12" s="17" t="s">
        <v>18</v>
      </c>
      <c r="B12" s="18">
        <v>1.26</v>
      </c>
      <c r="C12" s="19">
        <v>0.86799999999999999</v>
      </c>
      <c r="D12" s="18">
        <v>0</v>
      </c>
      <c r="E12" s="19">
        <v>0</v>
      </c>
      <c r="F12" s="18">
        <v>1</v>
      </c>
      <c r="G12" s="19">
        <v>1</v>
      </c>
      <c r="H12" s="20">
        <v>2.2599999999999998</v>
      </c>
      <c r="I12" s="21">
        <v>1.8679999999999999</v>
      </c>
      <c r="J12" s="22">
        <v>82.654867256637161</v>
      </c>
      <c r="K12" s="23">
        <v>2</v>
      </c>
    </row>
    <row r="13" ht="19.5" customHeight="1">
      <c r="A13" s="17" t="s">
        <v>19</v>
      </c>
      <c r="B13" s="18">
        <v>1.26</v>
      </c>
      <c r="C13" s="19">
        <v>0.86799999999999999</v>
      </c>
      <c r="D13" s="18">
        <v>1.5</v>
      </c>
      <c r="E13" s="19">
        <v>1.5</v>
      </c>
      <c r="F13" s="18">
        <v>0.20000000000000001</v>
      </c>
      <c r="G13" s="19">
        <v>0.20000000000000001</v>
      </c>
      <c r="H13" s="20">
        <v>2.96</v>
      </c>
      <c r="I13" s="21">
        <v>2.5680000000000001</v>
      </c>
      <c r="J13" s="22">
        <v>86.756756756756758</v>
      </c>
      <c r="K13" s="26">
        <v>2.5</v>
      </c>
    </row>
    <row r="14" ht="19.5" customHeight="1">
      <c r="A14" s="17" t="s">
        <v>20</v>
      </c>
      <c r="B14" s="18">
        <v>1.5049999999999999</v>
      </c>
      <c r="C14" s="19">
        <v>1.337</v>
      </c>
      <c r="D14" s="18">
        <v>0</v>
      </c>
      <c r="E14" s="19">
        <v>0</v>
      </c>
      <c r="F14" s="18">
        <v>0.80000000000000004</v>
      </c>
      <c r="G14" s="19">
        <v>0.80000000000000004</v>
      </c>
      <c r="H14" s="20">
        <v>2.3049999999999997</v>
      </c>
      <c r="I14" s="21">
        <v>2.137</v>
      </c>
      <c r="J14" s="22">
        <v>92.71149674620392</v>
      </c>
      <c r="K14" s="23">
        <v>3</v>
      </c>
    </row>
    <row r="15" ht="19.5" customHeight="1">
      <c r="A15" s="17" t="s">
        <v>21</v>
      </c>
      <c r="B15" s="18">
        <v>1.6100000000000001</v>
      </c>
      <c r="C15" s="19">
        <v>1.274</v>
      </c>
      <c r="D15" s="18">
        <v>1.5</v>
      </c>
      <c r="E15" s="19">
        <v>1.5</v>
      </c>
      <c r="F15" s="24">
        <v>0.80000000000000004</v>
      </c>
      <c r="G15" s="25">
        <v>0.80000000000000004</v>
      </c>
      <c r="H15" s="20">
        <v>3.9100000000000001</v>
      </c>
      <c r="I15" s="21">
        <v>3.5739999999999998</v>
      </c>
      <c r="J15" s="22">
        <v>91.40664961636827</v>
      </c>
      <c r="K15" s="23">
        <v>2.5</v>
      </c>
    </row>
    <row r="16" ht="19.5" customHeight="1">
      <c r="A16" s="2" t="s">
        <v>22</v>
      </c>
      <c r="B16" s="27">
        <v>1.26</v>
      </c>
      <c r="C16" s="28">
        <v>1.0919999999999999</v>
      </c>
      <c r="D16" s="27">
        <v>1.5</v>
      </c>
      <c r="E16" s="28">
        <v>0.54000000000000004</v>
      </c>
      <c r="F16" s="27">
        <v>0.20000000000000001</v>
      </c>
      <c r="G16" s="28">
        <v>0.20000000000000001</v>
      </c>
      <c r="H16" s="20">
        <v>2.96</v>
      </c>
      <c r="I16" s="21">
        <v>1.8319999999999999</v>
      </c>
      <c r="J16" s="29">
        <v>61.891891891891895</v>
      </c>
      <c r="K16" s="26">
        <v>1</v>
      </c>
    </row>
    <row r="17" ht="19.5" customHeight="1">
      <c r="A17" s="17" t="s">
        <v>23</v>
      </c>
      <c r="B17" s="18">
        <v>0.69999999999999996</v>
      </c>
      <c r="C17" s="19">
        <v>0.69999999999999996</v>
      </c>
      <c r="D17" s="18">
        <v>0</v>
      </c>
      <c r="E17" s="19">
        <v>0</v>
      </c>
      <c r="F17" s="24">
        <v>0.20000000000000001</v>
      </c>
      <c r="G17" s="25">
        <v>0.20000000000000001</v>
      </c>
      <c r="H17" s="20">
        <v>0.89999999999999991</v>
      </c>
      <c r="I17" s="21">
        <v>0.89999999999999991</v>
      </c>
      <c r="J17" s="22">
        <v>100</v>
      </c>
      <c r="K17" s="23">
        <v>3</v>
      </c>
    </row>
    <row r="18" ht="19.5" customHeight="1">
      <c r="A18" s="17" t="s">
        <v>24</v>
      </c>
      <c r="B18" s="18">
        <v>1.1199999999999999</v>
      </c>
      <c r="C18" s="19">
        <v>1.085</v>
      </c>
      <c r="D18" s="18">
        <v>1.5</v>
      </c>
      <c r="E18" s="19">
        <v>1.26</v>
      </c>
      <c r="F18" s="18">
        <v>0.20000000000000001</v>
      </c>
      <c r="G18" s="19">
        <v>0.20000000000000001</v>
      </c>
      <c r="H18" s="20">
        <v>2.8200000000000003</v>
      </c>
      <c r="I18" s="21">
        <v>2.5449999999999999</v>
      </c>
      <c r="J18" s="22">
        <v>90.248226950354592</v>
      </c>
      <c r="K18" s="23">
        <v>2.5</v>
      </c>
    </row>
    <row r="19" ht="19.5" customHeight="1">
      <c r="A19" s="2" t="s">
        <v>25</v>
      </c>
      <c r="B19" s="27">
        <v>1.1199999999999999</v>
      </c>
      <c r="C19" s="28">
        <v>0.86799999999999999</v>
      </c>
      <c r="D19" s="27">
        <v>1.2</v>
      </c>
      <c r="E19" s="28">
        <v>1.2</v>
      </c>
      <c r="F19" s="27">
        <v>0.20000000000000001</v>
      </c>
      <c r="G19" s="28">
        <v>0.20000000000000001</v>
      </c>
      <c r="H19" s="20">
        <v>2.52</v>
      </c>
      <c r="I19" s="21">
        <v>2.2680000000000002</v>
      </c>
      <c r="J19" s="29">
        <v>90.000000000000014</v>
      </c>
      <c r="K19" s="26">
        <v>2.5</v>
      </c>
    </row>
    <row r="20" ht="19.5" customHeight="1">
      <c r="A20" s="2" t="s">
        <v>26</v>
      </c>
      <c r="B20" s="27">
        <v>1.1199999999999999</v>
      </c>
      <c r="C20" s="28">
        <v>1.085</v>
      </c>
      <c r="D20" s="27">
        <v>0</v>
      </c>
      <c r="E20" s="28">
        <v>0</v>
      </c>
      <c r="F20" s="30">
        <v>0.20000000000000001</v>
      </c>
      <c r="G20" s="31">
        <v>0.20000000000000001</v>
      </c>
      <c r="H20" s="20">
        <v>1.3199999999999998</v>
      </c>
      <c r="I20" s="21">
        <v>1.2849999999999999</v>
      </c>
      <c r="J20" s="29">
        <v>97.348484848484844</v>
      </c>
      <c r="K20" s="26">
        <v>3</v>
      </c>
    </row>
    <row r="21" ht="19.5" customHeight="1">
      <c r="A21" s="2" t="s">
        <v>27</v>
      </c>
      <c r="B21" s="27">
        <v>1.1199999999999999</v>
      </c>
      <c r="C21" s="28">
        <v>1.1199999999999999</v>
      </c>
      <c r="D21" s="27">
        <v>1.2</v>
      </c>
      <c r="E21" s="28">
        <v>1.2</v>
      </c>
      <c r="F21" s="27">
        <v>0.80000000000000004</v>
      </c>
      <c r="G21" s="28">
        <v>0.80000000000000004</v>
      </c>
      <c r="H21" s="20">
        <v>3.1200000000000001</v>
      </c>
      <c r="I21" s="21">
        <v>3.1200000000000001</v>
      </c>
      <c r="J21" s="29">
        <v>100</v>
      </c>
      <c r="K21" s="26">
        <v>3</v>
      </c>
    </row>
    <row r="22" ht="19.5" customHeight="1">
      <c r="A22" s="2" t="s">
        <v>28</v>
      </c>
      <c r="B22" s="27">
        <v>1.26</v>
      </c>
      <c r="C22" s="28">
        <v>1.008</v>
      </c>
      <c r="D22" s="27">
        <v>0</v>
      </c>
      <c r="E22" s="28">
        <v>0</v>
      </c>
      <c r="F22" s="27">
        <v>0.80000000000000004</v>
      </c>
      <c r="G22" s="28">
        <v>0.80000000000000004</v>
      </c>
      <c r="H22" s="20">
        <v>2.0600000000000001</v>
      </c>
      <c r="I22" s="21">
        <v>1.8080000000000001</v>
      </c>
      <c r="J22" s="29">
        <v>87.766990291262132</v>
      </c>
      <c r="K22" s="26">
        <v>2.5</v>
      </c>
    </row>
    <row r="23" ht="19.5" hidden="1" customHeight="1">
      <c r="A23" s="2" t="s">
        <v>29</v>
      </c>
      <c r="B23" s="27">
        <v>0.52499999999999991</v>
      </c>
      <c r="C23" s="28">
        <v>0.17499999999999999</v>
      </c>
      <c r="D23" s="27" t="s">
        <v>30</v>
      </c>
      <c r="E23" s="28" t="s">
        <v>30</v>
      </c>
      <c r="F23" s="27">
        <v>0.20000000000000001</v>
      </c>
      <c r="G23" s="28">
        <v>0.20000000000000001</v>
      </c>
      <c r="H23" s="20">
        <v>0.72499999999999987</v>
      </c>
      <c r="I23" s="21">
        <v>0.375</v>
      </c>
      <c r="J23" s="29">
        <v>51.724137931034498</v>
      </c>
      <c r="K23" s="26"/>
    </row>
    <row r="24" ht="19.5" hidden="1" customHeight="1">
      <c r="A24" s="2" t="s">
        <v>31</v>
      </c>
      <c r="B24" s="27">
        <v>0.52499999999999991</v>
      </c>
      <c r="C24" s="28">
        <v>0.17499999999999999</v>
      </c>
      <c r="D24" s="27" t="s">
        <v>30</v>
      </c>
      <c r="E24" s="28" t="s">
        <v>30</v>
      </c>
      <c r="F24" s="27" t="s">
        <v>30</v>
      </c>
      <c r="G24" s="28" t="s">
        <v>30</v>
      </c>
      <c r="H24" s="20">
        <v>0.52499999999999991</v>
      </c>
      <c r="I24" s="21">
        <v>0.17499999999999999</v>
      </c>
      <c r="J24" s="29">
        <v>33.333333333333336</v>
      </c>
      <c r="K24" s="26"/>
    </row>
    <row r="25" ht="19.5" hidden="1" customHeight="1">
      <c r="A25" s="2" t="s">
        <v>32</v>
      </c>
      <c r="B25" s="27">
        <v>0.52499999999999991</v>
      </c>
      <c r="C25" s="28">
        <v>0.17499999999999999</v>
      </c>
      <c r="D25" s="27" t="s">
        <v>30</v>
      </c>
      <c r="E25" s="28" t="s">
        <v>30</v>
      </c>
      <c r="F25" s="27" t="s">
        <v>30</v>
      </c>
      <c r="G25" s="28" t="s">
        <v>30</v>
      </c>
      <c r="H25" s="20">
        <v>0.52499999999999991</v>
      </c>
      <c r="I25" s="21">
        <v>0.17499999999999999</v>
      </c>
      <c r="J25" s="29">
        <v>33.333333333333336</v>
      </c>
      <c r="K25" s="26"/>
    </row>
    <row r="26" ht="19.5" customHeight="1">
      <c r="A26" s="32" t="s">
        <v>33</v>
      </c>
      <c r="B26" s="27">
        <v>1.6100000000000001</v>
      </c>
      <c r="C26" s="28">
        <v>1.6100000000000001</v>
      </c>
      <c r="D26" s="27">
        <v>1.5</v>
      </c>
      <c r="E26" s="28">
        <v>1.26</v>
      </c>
      <c r="F26" s="30">
        <v>0.20000000000000001</v>
      </c>
      <c r="G26" s="31">
        <v>0.20000000000000001</v>
      </c>
      <c r="H26" s="20">
        <v>3.3100000000000005</v>
      </c>
      <c r="I26" s="21">
        <v>3.0700000000000003</v>
      </c>
      <c r="J26" s="29">
        <v>92.749244712990929</v>
      </c>
      <c r="K26" s="26">
        <v>3</v>
      </c>
    </row>
    <row r="27" ht="19.5" customHeight="1">
      <c r="A27" s="32" t="s">
        <v>34</v>
      </c>
      <c r="B27" s="27">
        <v>1.26</v>
      </c>
      <c r="C27" s="28">
        <v>1.1549999999999998</v>
      </c>
      <c r="D27" s="27">
        <v>1.5</v>
      </c>
      <c r="E27" s="28">
        <v>1.5</v>
      </c>
      <c r="F27" s="27">
        <v>0.20000000000000001</v>
      </c>
      <c r="G27" s="28">
        <v>0.20000000000000001</v>
      </c>
      <c r="H27" s="20">
        <v>2.96</v>
      </c>
      <c r="I27" s="21">
        <v>2.855</v>
      </c>
      <c r="J27" s="29">
        <v>96.452702702702709</v>
      </c>
      <c r="K27" s="26">
        <v>3</v>
      </c>
    </row>
    <row r="28" ht="19.5" customHeight="1">
      <c r="A28" s="32" t="s">
        <v>35</v>
      </c>
      <c r="B28" s="27">
        <v>1.0149999999999999</v>
      </c>
      <c r="C28" s="28">
        <v>0.97999999999999987</v>
      </c>
      <c r="D28" s="27">
        <v>1.2</v>
      </c>
      <c r="E28" s="28">
        <v>1.2</v>
      </c>
      <c r="F28" s="27">
        <v>0.20000000000000001</v>
      </c>
      <c r="G28" s="28">
        <v>0.20000000000000001</v>
      </c>
      <c r="H28" s="20">
        <v>2.415</v>
      </c>
      <c r="I28" s="21">
        <v>2.3799999999999999</v>
      </c>
      <c r="J28" s="29">
        <v>98.550724637681157</v>
      </c>
      <c r="K28" s="26">
        <v>3</v>
      </c>
    </row>
    <row r="29" ht="19.5" customHeight="1">
      <c r="A29" s="32" t="s">
        <v>36</v>
      </c>
      <c r="B29" s="27">
        <v>1.0149999999999999</v>
      </c>
      <c r="C29" s="28">
        <v>1.0149999999999999</v>
      </c>
      <c r="D29" s="27">
        <v>1.2</v>
      </c>
      <c r="E29" s="28">
        <v>1.2</v>
      </c>
      <c r="F29" s="27">
        <v>0.20000000000000001</v>
      </c>
      <c r="G29" s="28">
        <v>0.20000000000000001</v>
      </c>
      <c r="H29" s="20">
        <v>2.415</v>
      </c>
      <c r="I29" s="21">
        <v>2.415</v>
      </c>
      <c r="J29" s="29">
        <v>100</v>
      </c>
      <c r="K29" s="26">
        <v>3</v>
      </c>
    </row>
    <row r="30" ht="19.5" customHeight="1">
      <c r="A30" s="32" t="s">
        <v>37</v>
      </c>
      <c r="B30" s="27">
        <v>1.0149999999999999</v>
      </c>
      <c r="C30" s="28">
        <v>0.97999999999999987</v>
      </c>
      <c r="D30" s="27">
        <v>1.2</v>
      </c>
      <c r="E30" s="28">
        <v>1.2</v>
      </c>
      <c r="F30" s="27">
        <v>0.20000000000000001</v>
      </c>
      <c r="G30" s="28">
        <v>0.20000000000000001</v>
      </c>
      <c r="H30" s="20">
        <v>2.415</v>
      </c>
      <c r="I30" s="21">
        <v>2.3799999999999999</v>
      </c>
      <c r="J30" s="29">
        <v>98.550724637681157</v>
      </c>
      <c r="K30" s="26">
        <v>3</v>
      </c>
    </row>
    <row r="31" ht="19.5" customHeight="1">
      <c r="A31" s="32" t="s">
        <v>38</v>
      </c>
      <c r="B31" s="27">
        <v>0.69999999999999996</v>
      </c>
      <c r="C31" s="28">
        <v>0.69999999999999996</v>
      </c>
      <c r="D31" s="27">
        <v>1.2</v>
      </c>
      <c r="E31" s="28">
        <v>1.2</v>
      </c>
      <c r="F31" s="27">
        <v>0.20000000000000001</v>
      </c>
      <c r="G31" s="28">
        <v>0.20000000000000001</v>
      </c>
      <c r="H31" s="20">
        <v>2.1000000000000001</v>
      </c>
      <c r="I31" s="21">
        <v>2.1000000000000001</v>
      </c>
      <c r="J31" s="29">
        <v>100</v>
      </c>
      <c r="K31" s="26">
        <v>3</v>
      </c>
    </row>
    <row r="32" ht="19.5" customHeight="1">
      <c r="A32" s="32" t="s">
        <v>39</v>
      </c>
      <c r="B32" s="27">
        <v>1.0149999999999999</v>
      </c>
      <c r="C32" s="28">
        <v>1.0149999999999999</v>
      </c>
      <c r="D32" s="27">
        <v>1.2</v>
      </c>
      <c r="E32" s="28">
        <v>1.2</v>
      </c>
      <c r="F32" s="27">
        <v>0.20000000000000001</v>
      </c>
      <c r="G32" s="28">
        <v>0.20000000000000001</v>
      </c>
      <c r="H32" s="20">
        <v>2.415</v>
      </c>
      <c r="I32" s="21">
        <v>2.415</v>
      </c>
      <c r="J32" s="29">
        <v>100</v>
      </c>
      <c r="K32" s="26">
        <v>3</v>
      </c>
    </row>
    <row r="33" ht="19.5" customHeight="1">
      <c r="A33" s="32" t="s">
        <v>40</v>
      </c>
      <c r="B33" s="27">
        <v>1.0149999999999999</v>
      </c>
      <c r="C33" s="28">
        <v>0.97999999999999987</v>
      </c>
      <c r="D33" s="27">
        <v>1.2</v>
      </c>
      <c r="E33" s="28">
        <v>1.2</v>
      </c>
      <c r="F33" s="27">
        <v>0.20000000000000001</v>
      </c>
      <c r="G33" s="28">
        <v>0.20000000000000001</v>
      </c>
      <c r="H33" s="20">
        <v>2.415</v>
      </c>
      <c r="I33" s="21">
        <v>2.3799999999999999</v>
      </c>
      <c r="J33" s="29">
        <v>98.550724637681157</v>
      </c>
      <c r="K33" s="26">
        <v>3</v>
      </c>
    </row>
    <row r="34" ht="19.5" customHeight="1">
      <c r="A34" s="32" t="s">
        <v>41</v>
      </c>
      <c r="B34" s="27">
        <v>1.0149999999999999</v>
      </c>
      <c r="C34" s="28">
        <v>1.0149999999999999</v>
      </c>
      <c r="D34" s="27">
        <v>1.2</v>
      </c>
      <c r="E34" s="28">
        <v>1.2</v>
      </c>
      <c r="F34" s="27">
        <v>0.20000000000000001</v>
      </c>
      <c r="G34" s="28">
        <v>0.20000000000000001</v>
      </c>
      <c r="H34" s="20">
        <v>2.415</v>
      </c>
      <c r="I34" s="21">
        <v>2.415</v>
      </c>
      <c r="J34" s="29">
        <v>100</v>
      </c>
      <c r="K34" s="26">
        <v>3</v>
      </c>
    </row>
    <row r="35" ht="19.5" customHeight="1">
      <c r="A35" s="32" t="s">
        <v>42</v>
      </c>
      <c r="B35" s="27">
        <v>0.69999999999999996</v>
      </c>
      <c r="C35" s="28">
        <v>0.69999999999999996</v>
      </c>
      <c r="D35" s="27">
        <v>0</v>
      </c>
      <c r="E35" s="28">
        <v>0</v>
      </c>
      <c r="F35" s="27">
        <v>0.20000000000000001</v>
      </c>
      <c r="G35" s="28">
        <v>0.20000000000000001</v>
      </c>
      <c r="H35" s="20">
        <v>0.89999999999999991</v>
      </c>
      <c r="I35" s="21">
        <v>0.89999999999999991</v>
      </c>
      <c r="J35" s="29">
        <v>100</v>
      </c>
      <c r="K35" s="26">
        <v>3</v>
      </c>
    </row>
  </sheetData>
  <mergeCells count="14">
    <mergeCell ref="A1:A5"/>
    <mergeCell ref="B1:G1"/>
    <mergeCell ref="H1:I2"/>
    <mergeCell ref="J1:J5"/>
    <mergeCell ref="K1:K5"/>
    <mergeCell ref="B2:G2"/>
    <mergeCell ref="B3:C3"/>
    <mergeCell ref="D3:E3"/>
    <mergeCell ref="F3:G3"/>
    <mergeCell ref="H3:H5"/>
    <mergeCell ref="I3:I5"/>
    <mergeCell ref="B4:C4"/>
    <mergeCell ref="D4:E4"/>
    <mergeCell ref="F4:G4"/>
  </mergeCells>
  <printOptions headings="0" gridLines="0"/>
  <pageMargins left="0.039370000000000002" right="0.039370000000000002" top="0.15748000000000001" bottom="0.15748000000000001" header="0.11811000000000001" footer="0.11811000000000001"/>
  <pageSetup paperSize="9" scale="82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1" activeCellId="0" sqref="A1"/>
    </sheetView>
  </sheetViews>
  <sheetFormatPr defaultRowHeight="14.25"/>
  <cols>
    <col customWidth="1" min="1" max="1" width="13.7109375"/>
    <col customWidth="1" min="2" max="2" width="6.7109375"/>
    <col customWidth="1" min="3" max="3" width="6.140625"/>
    <col customWidth="1" min="4" max="4" width="7.00390625"/>
    <col customWidth="1" min="6" max="6" width="7.57421875"/>
    <col customWidth="1" min="7" max="7" width="7.8515625"/>
    <col customWidth="1" min="8" max="8" width="8.00390625"/>
    <col customWidth="1" min="9" max="9" width="7.28125"/>
    <col customWidth="1" min="10" max="10" width="7.140625"/>
    <col customWidth="1" min="11" max="11" width="7.8515625"/>
    <col customWidth="1" min="12" max="12" width="6.7109375"/>
    <col customWidth="1" min="13" max="13" width="7.140625"/>
    <col customWidth="1" min="14" max="14" width="6.57421875"/>
    <col customWidth="1" min="15" max="15" width="6.421875"/>
    <col customWidth="1" min="16" max="16" width="8.28125"/>
    <col customWidth="1" min="17" max="17" width="7.8515625"/>
    <col customWidth="1" min="18" max="18" width="7.140625"/>
    <col customWidth="1" min="19" max="19" width="8.00390625"/>
    <col customWidth="1" min="20" max="20" width="7.00390625"/>
    <col customWidth="1" min="21" max="21" width="6.421875"/>
    <col customWidth="1" min="22" max="22" width="7.57421875"/>
    <col customWidth="1" min="24" max="24" width="7.421875"/>
    <col customWidth="1" min="25" max="25" width="8.140625"/>
    <col customWidth="1" min="26" max="26" width="7.57421875"/>
    <col customWidth="1" min="27" max="27" width="7.28125"/>
    <col customWidth="1" min="28" max="28" width="7.8515625"/>
    <col customWidth="1" min="29" max="29" width="7.57421875"/>
    <col customWidth="1" min="30" max="30" width="6.57421875"/>
    <col customWidth="1" min="31" max="31" width="7.7109375"/>
  </cols>
  <sheetData>
    <row r="1">
      <c r="A1" s="33" t="s">
        <v>0</v>
      </c>
      <c r="B1" s="34" t="s">
        <v>5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6"/>
    </row>
    <row r="2" ht="50.25" customHeight="1">
      <c r="A2" s="37"/>
      <c r="B2" s="38" t="s">
        <v>43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40"/>
      <c r="AF2" s="41" t="s">
        <v>44</v>
      </c>
      <c r="AG2" s="42"/>
      <c r="AH2" s="43" t="s">
        <v>45</v>
      </c>
      <c r="AI2" s="44"/>
    </row>
    <row r="3" ht="48.75" customHeight="1">
      <c r="A3" s="37"/>
      <c r="B3" s="41" t="s">
        <v>46</v>
      </c>
      <c r="C3" s="45"/>
      <c r="D3" s="45"/>
      <c r="E3" s="45"/>
      <c r="F3" s="45"/>
      <c r="G3" s="42"/>
      <c r="H3" s="41" t="s">
        <v>47</v>
      </c>
      <c r="I3" s="45"/>
      <c r="J3" s="45"/>
      <c r="K3" s="45"/>
      <c r="L3" s="45"/>
      <c r="M3" s="45"/>
      <c r="N3" s="45"/>
      <c r="O3" s="45"/>
      <c r="P3" s="42"/>
      <c r="Q3" s="46" t="s">
        <v>48</v>
      </c>
      <c r="R3" s="47"/>
      <c r="S3" s="48"/>
      <c r="T3" s="46" t="s">
        <v>49</v>
      </c>
      <c r="U3" s="47"/>
      <c r="V3" s="48"/>
      <c r="W3" s="46" t="s">
        <v>50</v>
      </c>
      <c r="X3" s="47"/>
      <c r="Y3" s="48"/>
      <c r="Z3" s="46" t="s">
        <v>51</v>
      </c>
      <c r="AA3" s="47"/>
      <c r="AB3" s="48"/>
      <c r="AC3" s="46" t="s">
        <v>52</v>
      </c>
      <c r="AD3" s="47"/>
      <c r="AE3" s="48"/>
      <c r="AF3" s="33" t="s">
        <v>53</v>
      </c>
      <c r="AG3" s="33" t="s">
        <v>54</v>
      </c>
      <c r="AH3" s="49" t="s">
        <v>55</v>
      </c>
      <c r="AI3" s="49" t="s">
        <v>56</v>
      </c>
    </row>
    <row r="4" ht="59.25" customHeight="1">
      <c r="A4" s="37"/>
      <c r="B4" s="41" t="s">
        <v>57</v>
      </c>
      <c r="C4" s="45"/>
      <c r="D4" s="42"/>
      <c r="E4" s="41" t="s">
        <v>58</v>
      </c>
      <c r="F4" s="45"/>
      <c r="G4" s="42"/>
      <c r="H4" s="41" t="s">
        <v>59</v>
      </c>
      <c r="I4" s="45"/>
      <c r="J4" s="42"/>
      <c r="K4" s="41" t="s">
        <v>60</v>
      </c>
      <c r="L4" s="45"/>
      <c r="M4" s="42"/>
      <c r="N4" s="41" t="s">
        <v>61</v>
      </c>
      <c r="O4" s="45"/>
      <c r="P4" s="42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50"/>
      <c r="AD4" s="51"/>
      <c r="AE4" s="52"/>
      <c r="AF4" s="37"/>
      <c r="AG4" s="37"/>
      <c r="AH4" s="53"/>
      <c r="AI4" s="53"/>
    </row>
    <row r="5" ht="24" customHeight="1">
      <c r="A5" s="37"/>
      <c r="B5" s="54">
        <v>0.20000000000000001</v>
      </c>
      <c r="C5" s="55"/>
      <c r="D5" s="56"/>
      <c r="E5" s="54">
        <v>0.10000000000000001</v>
      </c>
      <c r="F5" s="55"/>
      <c r="G5" s="56"/>
      <c r="H5" s="54">
        <v>0.059999999999999998</v>
      </c>
      <c r="I5" s="55"/>
      <c r="J5" s="56"/>
      <c r="K5" s="54">
        <v>0.059999999999999998</v>
      </c>
      <c r="L5" s="55"/>
      <c r="M5" s="56"/>
      <c r="N5" s="54">
        <v>0.12</v>
      </c>
      <c r="O5" s="55"/>
      <c r="P5" s="56"/>
      <c r="Q5" s="54">
        <v>0.050000000000000003</v>
      </c>
      <c r="R5" s="55"/>
      <c r="S5" s="56"/>
      <c r="T5" s="54">
        <v>0.050000000000000003</v>
      </c>
      <c r="U5" s="55"/>
      <c r="V5" s="56"/>
      <c r="W5" s="54">
        <v>0.10000000000000001</v>
      </c>
      <c r="X5" s="55"/>
      <c r="Y5" s="56"/>
      <c r="Z5" s="54">
        <v>0.10000000000000001</v>
      </c>
      <c r="AA5" s="55"/>
      <c r="AB5" s="56"/>
      <c r="AC5" s="54">
        <v>0.080000000000000002</v>
      </c>
      <c r="AD5" s="55"/>
      <c r="AE5" s="56"/>
      <c r="AF5" s="37"/>
      <c r="AG5" s="37"/>
      <c r="AH5" s="53"/>
      <c r="AI5" s="53"/>
    </row>
    <row r="6" ht="78.75" hidden="1" customHeight="1">
      <c r="A6" s="37"/>
      <c r="B6" s="43" t="s">
        <v>62</v>
      </c>
      <c r="C6" s="57"/>
      <c r="D6" s="57"/>
      <c r="E6" s="57"/>
      <c r="F6" s="57"/>
      <c r="G6" s="44"/>
      <c r="H6" s="43" t="s">
        <v>63</v>
      </c>
      <c r="I6" s="57"/>
      <c r="J6" s="57"/>
      <c r="K6" s="57"/>
      <c r="L6" s="57"/>
      <c r="M6" s="44"/>
      <c r="N6" s="43" t="s">
        <v>64</v>
      </c>
      <c r="O6" s="57"/>
      <c r="P6" s="44"/>
      <c r="Q6" s="43" t="s">
        <v>65</v>
      </c>
      <c r="R6" s="57"/>
      <c r="S6" s="44"/>
      <c r="T6" s="43" t="s">
        <v>66</v>
      </c>
      <c r="U6" s="57"/>
      <c r="V6" s="44"/>
      <c r="W6" s="43" t="s">
        <v>67</v>
      </c>
      <c r="X6" s="57"/>
      <c r="Y6" s="44"/>
      <c r="Z6" s="43" t="s">
        <v>68</v>
      </c>
      <c r="AA6" s="57"/>
      <c r="AB6" s="44"/>
      <c r="AC6" s="58"/>
      <c r="AD6" s="59"/>
      <c r="AE6" s="53"/>
      <c r="AF6" s="37"/>
      <c r="AG6" s="37"/>
      <c r="AH6" s="53"/>
      <c r="AI6" s="53"/>
    </row>
    <row r="7" ht="30">
      <c r="A7" s="60"/>
      <c r="B7" s="53" t="s">
        <v>69</v>
      </c>
      <c r="C7" s="53" t="s">
        <v>70</v>
      </c>
      <c r="D7" s="53" t="s">
        <v>71</v>
      </c>
      <c r="E7" s="53" t="s">
        <v>69</v>
      </c>
      <c r="F7" s="53" t="s">
        <v>70</v>
      </c>
      <c r="G7" s="53" t="s">
        <v>71</v>
      </c>
      <c r="H7" s="53" t="s">
        <v>69</v>
      </c>
      <c r="I7" s="53" t="s">
        <v>70</v>
      </c>
      <c r="J7" s="53" t="s">
        <v>71</v>
      </c>
      <c r="K7" s="53" t="s">
        <v>69</v>
      </c>
      <c r="L7" s="53" t="s">
        <v>70</v>
      </c>
      <c r="M7" s="53" t="s">
        <v>71</v>
      </c>
      <c r="N7" s="59" t="s">
        <v>72</v>
      </c>
      <c r="O7" s="53" t="s">
        <v>70</v>
      </c>
      <c r="P7" s="53" t="s">
        <v>71</v>
      </c>
      <c r="Q7" s="53" t="s">
        <v>69</v>
      </c>
      <c r="R7" s="53" t="s">
        <v>73</v>
      </c>
      <c r="S7" s="53" t="s">
        <v>71</v>
      </c>
      <c r="T7" s="53" t="s">
        <v>69</v>
      </c>
      <c r="U7" s="53" t="s">
        <v>70</v>
      </c>
      <c r="V7" s="53" t="s">
        <v>71</v>
      </c>
      <c r="W7" s="53" t="s">
        <v>74</v>
      </c>
      <c r="X7" s="53" t="s">
        <v>70</v>
      </c>
      <c r="Y7" s="53" t="s">
        <v>71</v>
      </c>
      <c r="Z7" s="53" t="s">
        <v>75</v>
      </c>
      <c r="AA7" s="53" t="s">
        <v>70</v>
      </c>
      <c r="AB7" s="53" t="s">
        <v>71</v>
      </c>
      <c r="AC7" s="58" t="s">
        <v>69</v>
      </c>
      <c r="AD7" s="59" t="s">
        <v>70</v>
      </c>
      <c r="AE7" s="53" t="s">
        <v>71</v>
      </c>
      <c r="AF7" s="37"/>
      <c r="AG7" s="37"/>
      <c r="AH7" s="53"/>
      <c r="AI7" s="53"/>
    </row>
    <row r="8" ht="30" customHeight="1">
      <c r="A8" s="37" t="s">
        <v>12</v>
      </c>
      <c r="B8" s="61"/>
      <c r="C8" s="62"/>
      <c r="D8" s="63"/>
      <c r="E8" s="64">
        <v>4.7000000000000002</v>
      </c>
      <c r="F8" s="65">
        <v>5</v>
      </c>
      <c r="G8" s="66">
        <v>0.5</v>
      </c>
      <c r="H8" s="64">
        <v>100</v>
      </c>
      <c r="I8" s="65">
        <v>5</v>
      </c>
      <c r="J8" s="66">
        <v>0.29999999999999999</v>
      </c>
      <c r="K8" s="64">
        <v>100</v>
      </c>
      <c r="L8" s="65">
        <v>5</v>
      </c>
      <c r="M8" s="66">
        <v>0.29999999999999999</v>
      </c>
      <c r="N8" s="67">
        <v>0</v>
      </c>
      <c r="O8" s="65">
        <v>5</v>
      </c>
      <c r="P8" s="66">
        <v>0.59999999999999998</v>
      </c>
      <c r="Q8" s="64">
        <v>100</v>
      </c>
      <c r="R8" s="65">
        <v>5</v>
      </c>
      <c r="S8" s="66">
        <v>0.25</v>
      </c>
      <c r="T8" s="64">
        <v>100</v>
      </c>
      <c r="U8" s="65">
        <v>5</v>
      </c>
      <c r="V8" s="66">
        <v>0.25</v>
      </c>
      <c r="W8" s="64">
        <v>0</v>
      </c>
      <c r="X8" s="65">
        <v>5</v>
      </c>
      <c r="Y8" s="66">
        <v>0.5</v>
      </c>
      <c r="Z8" s="64">
        <v>0</v>
      </c>
      <c r="AA8" s="65">
        <v>5</v>
      </c>
      <c r="AB8" s="66">
        <v>0.5</v>
      </c>
      <c r="AC8" s="68"/>
      <c r="AD8" s="69"/>
      <c r="AE8" s="63"/>
      <c r="AF8" s="63">
        <v>3.1999999999999993</v>
      </c>
      <c r="AG8" s="63">
        <v>3.2000000000000002</v>
      </c>
      <c r="AH8" s="70">
        <v>1.1199999999999997</v>
      </c>
      <c r="AI8" s="70">
        <v>1.1199999999999999</v>
      </c>
    </row>
    <row r="9" ht="30" customHeight="1">
      <c r="A9" s="37" t="s">
        <v>13</v>
      </c>
      <c r="B9" s="61"/>
      <c r="C9" s="37"/>
      <c r="D9" s="63"/>
      <c r="E9" s="64">
        <v>3.2000000000000002</v>
      </c>
      <c r="F9" s="65">
        <v>5</v>
      </c>
      <c r="G9" s="66">
        <v>0.5</v>
      </c>
      <c r="H9" s="61"/>
      <c r="I9" s="37"/>
      <c r="J9" s="63"/>
      <c r="K9" s="64">
        <v>100</v>
      </c>
      <c r="L9" s="65">
        <v>5</v>
      </c>
      <c r="M9" s="66">
        <v>0.29999999999999999</v>
      </c>
      <c r="N9" s="67">
        <v>0</v>
      </c>
      <c r="O9" s="65">
        <v>5</v>
      </c>
      <c r="P9" s="66">
        <v>0.59999999999999998</v>
      </c>
      <c r="Q9" s="64">
        <v>100</v>
      </c>
      <c r="R9" s="65">
        <v>5</v>
      </c>
      <c r="S9" s="66">
        <v>0.25</v>
      </c>
      <c r="T9" s="64">
        <v>100</v>
      </c>
      <c r="U9" s="65">
        <v>5</v>
      </c>
      <c r="V9" s="66">
        <v>0.25</v>
      </c>
      <c r="W9" s="64">
        <v>0</v>
      </c>
      <c r="X9" s="65">
        <v>5</v>
      </c>
      <c r="Y9" s="66">
        <v>0.5</v>
      </c>
      <c r="Z9" s="64">
        <v>0</v>
      </c>
      <c r="AA9" s="65">
        <v>5</v>
      </c>
      <c r="AB9" s="66">
        <v>0.5</v>
      </c>
      <c r="AC9" s="68"/>
      <c r="AD9" s="69"/>
      <c r="AE9" s="63"/>
      <c r="AF9" s="63">
        <v>2.8999999999999999</v>
      </c>
      <c r="AG9" s="63">
        <v>2.8999999999999999</v>
      </c>
      <c r="AH9" s="70">
        <v>1.0149999999999999</v>
      </c>
      <c r="AI9" s="70">
        <v>1.0149999999999999</v>
      </c>
    </row>
    <row r="10" ht="30" customHeight="1">
      <c r="A10" s="37" t="s">
        <v>14</v>
      </c>
      <c r="B10" s="61"/>
      <c r="C10" s="37"/>
      <c r="D10" s="63"/>
      <c r="E10" s="64">
        <v>0.69999999999999996</v>
      </c>
      <c r="F10" s="65">
        <v>5</v>
      </c>
      <c r="G10" s="66">
        <v>0.5</v>
      </c>
      <c r="H10" s="64">
        <v>100</v>
      </c>
      <c r="I10" s="65">
        <v>5</v>
      </c>
      <c r="J10" s="66">
        <v>0.29999999999999999</v>
      </c>
      <c r="K10" s="64">
        <v>100</v>
      </c>
      <c r="L10" s="65">
        <v>5</v>
      </c>
      <c r="M10" s="66">
        <v>0.29999999999999999</v>
      </c>
      <c r="N10" s="67">
        <v>0</v>
      </c>
      <c r="O10" s="65">
        <v>5</v>
      </c>
      <c r="P10" s="66">
        <v>0.59999999999999998</v>
      </c>
      <c r="Q10" s="64">
        <v>100</v>
      </c>
      <c r="R10" s="65">
        <v>5</v>
      </c>
      <c r="S10" s="66">
        <v>0.25</v>
      </c>
      <c r="T10" s="64">
        <v>100</v>
      </c>
      <c r="U10" s="65">
        <v>5</v>
      </c>
      <c r="V10" s="66">
        <v>0.25</v>
      </c>
      <c r="W10" s="64">
        <v>0</v>
      </c>
      <c r="X10" s="65">
        <v>5</v>
      </c>
      <c r="Y10" s="66">
        <v>0.5</v>
      </c>
      <c r="Z10" s="64">
        <v>0</v>
      </c>
      <c r="AA10" s="65">
        <v>5</v>
      </c>
      <c r="AB10" s="66">
        <v>0.5</v>
      </c>
      <c r="AC10" s="68"/>
      <c r="AD10" s="69"/>
      <c r="AE10" s="63"/>
      <c r="AF10" s="63">
        <v>3.1999999999999993</v>
      </c>
      <c r="AG10" s="63">
        <v>3.2000000000000002</v>
      </c>
      <c r="AH10" s="70">
        <v>1.1199999999999997</v>
      </c>
      <c r="AI10" s="70">
        <v>1.1199999999999999</v>
      </c>
    </row>
    <row r="11" ht="30" customHeight="1">
      <c r="A11" s="37" t="s">
        <v>15</v>
      </c>
      <c r="B11" s="61"/>
      <c r="C11" s="37"/>
      <c r="D11" s="63"/>
      <c r="E11" s="64">
        <v>1.2</v>
      </c>
      <c r="F11" s="65">
        <v>5</v>
      </c>
      <c r="G11" s="66">
        <v>0.5</v>
      </c>
      <c r="H11" s="61"/>
      <c r="I11" s="61"/>
      <c r="J11" s="61"/>
      <c r="K11" s="61"/>
      <c r="L11" s="37"/>
      <c r="M11" s="63"/>
      <c r="N11" s="69"/>
      <c r="O11" s="69"/>
      <c r="P11" s="63"/>
      <c r="Q11" s="61"/>
      <c r="R11" s="37"/>
      <c r="S11" s="63"/>
      <c r="T11" s="61"/>
      <c r="U11" s="37"/>
      <c r="V11" s="63"/>
      <c r="W11" s="64">
        <v>0</v>
      </c>
      <c r="X11" s="65">
        <v>5</v>
      </c>
      <c r="Y11" s="66">
        <v>0.5</v>
      </c>
      <c r="Z11" s="64">
        <v>0</v>
      </c>
      <c r="AA11" s="65">
        <v>5</v>
      </c>
      <c r="AB11" s="66">
        <v>0.5</v>
      </c>
      <c r="AC11" s="68"/>
      <c r="AD11" s="69"/>
      <c r="AE11" s="63"/>
      <c r="AF11" s="63">
        <v>1.5000000000000002</v>
      </c>
      <c r="AG11" s="63">
        <v>1.5</v>
      </c>
      <c r="AH11" s="70">
        <v>0.52500000000000002</v>
      </c>
      <c r="AI11" s="70">
        <v>0.52499999999999991</v>
      </c>
    </row>
    <row r="12" ht="30" customHeight="1">
      <c r="A12" s="37" t="s">
        <v>16</v>
      </c>
      <c r="B12" s="61"/>
      <c r="C12" s="62"/>
      <c r="D12" s="63"/>
      <c r="E12" s="71">
        <v>13.699999999999999</v>
      </c>
      <c r="F12" s="72">
        <v>3</v>
      </c>
      <c r="G12" s="73">
        <v>0.30000000000000004</v>
      </c>
      <c r="H12" s="64">
        <v>100</v>
      </c>
      <c r="I12" s="65">
        <v>5</v>
      </c>
      <c r="J12" s="66">
        <v>0.29999999999999999</v>
      </c>
      <c r="K12" s="64">
        <v>100</v>
      </c>
      <c r="L12" s="65">
        <v>5</v>
      </c>
      <c r="M12" s="66">
        <v>0.29999999999999999</v>
      </c>
      <c r="N12" s="74">
        <v>1</v>
      </c>
      <c r="O12" s="72">
        <v>1</v>
      </c>
      <c r="P12" s="73">
        <v>0.12</v>
      </c>
      <c r="Q12" s="64">
        <v>99.900000000000006</v>
      </c>
      <c r="R12" s="65">
        <v>5</v>
      </c>
      <c r="S12" s="66">
        <v>0.25</v>
      </c>
      <c r="T12" s="64">
        <v>100</v>
      </c>
      <c r="U12" s="65">
        <v>5</v>
      </c>
      <c r="V12" s="66">
        <v>0.25</v>
      </c>
      <c r="W12" s="64">
        <v>0</v>
      </c>
      <c r="X12" s="65">
        <v>5</v>
      </c>
      <c r="Y12" s="66">
        <v>0.5</v>
      </c>
      <c r="Z12" s="64">
        <v>0</v>
      </c>
      <c r="AA12" s="65">
        <v>5</v>
      </c>
      <c r="AB12" s="66">
        <v>0.5</v>
      </c>
      <c r="AC12" s="71">
        <v>32.799999999999997</v>
      </c>
      <c r="AD12" s="72">
        <v>1</v>
      </c>
      <c r="AE12" s="73">
        <v>0.080000000000000002</v>
      </c>
      <c r="AF12" s="63">
        <v>3.5999999999999992</v>
      </c>
      <c r="AG12" s="63">
        <v>2.6000000000000001</v>
      </c>
      <c r="AH12" s="70">
        <v>1.2599999999999996</v>
      </c>
      <c r="AI12" s="70">
        <v>0.90999999999999992</v>
      </c>
    </row>
    <row r="13" ht="30" customHeight="1">
      <c r="A13" s="37" t="s">
        <v>17</v>
      </c>
      <c r="B13" s="61"/>
      <c r="C13" s="37"/>
      <c r="D13" s="63"/>
      <c r="E13" s="64">
        <v>5</v>
      </c>
      <c r="F13" s="65">
        <v>5</v>
      </c>
      <c r="G13" s="66">
        <v>0.5</v>
      </c>
      <c r="H13" s="71">
        <v>90.900000000000006</v>
      </c>
      <c r="I13" s="72">
        <v>1</v>
      </c>
      <c r="J13" s="73">
        <v>0.059999999999999998</v>
      </c>
      <c r="K13" s="64">
        <v>100</v>
      </c>
      <c r="L13" s="65">
        <v>5</v>
      </c>
      <c r="M13" s="66">
        <v>0.29999999999999999</v>
      </c>
      <c r="N13" s="74">
        <v>1</v>
      </c>
      <c r="O13" s="72">
        <v>1</v>
      </c>
      <c r="P13" s="73">
        <v>0.12</v>
      </c>
      <c r="Q13" s="64">
        <v>100</v>
      </c>
      <c r="R13" s="65">
        <v>5</v>
      </c>
      <c r="S13" s="66">
        <v>0.25</v>
      </c>
      <c r="T13" s="64">
        <v>100</v>
      </c>
      <c r="U13" s="65">
        <v>5</v>
      </c>
      <c r="V13" s="66">
        <v>0.25</v>
      </c>
      <c r="W13" s="64">
        <v>0</v>
      </c>
      <c r="X13" s="65">
        <v>5</v>
      </c>
      <c r="Y13" s="66">
        <v>0.5</v>
      </c>
      <c r="Z13" s="64">
        <v>0</v>
      </c>
      <c r="AA13" s="65">
        <v>5</v>
      </c>
      <c r="AB13" s="66">
        <v>0.5</v>
      </c>
      <c r="AC13" s="64">
        <v>100</v>
      </c>
      <c r="AD13" s="67">
        <v>5</v>
      </c>
      <c r="AE13" s="66">
        <v>0.40000000000000002</v>
      </c>
      <c r="AF13" s="63">
        <v>3.5999999999999992</v>
      </c>
      <c r="AG13" s="63">
        <v>2.8799999999999999</v>
      </c>
      <c r="AH13" s="70">
        <v>1.2599999999999996</v>
      </c>
      <c r="AI13" s="70">
        <v>1.008</v>
      </c>
    </row>
    <row r="14" ht="30" customHeight="1">
      <c r="A14" s="37" t="s">
        <v>18</v>
      </c>
      <c r="B14" s="61"/>
      <c r="C14" s="37"/>
      <c r="D14" s="63"/>
      <c r="E14" s="64">
        <v>0</v>
      </c>
      <c r="F14" s="65">
        <v>5</v>
      </c>
      <c r="G14" s="66">
        <v>0.5</v>
      </c>
      <c r="H14" s="64">
        <v>100</v>
      </c>
      <c r="I14" s="65">
        <v>5</v>
      </c>
      <c r="J14" s="66">
        <v>0.29999999999999999</v>
      </c>
      <c r="K14" s="71">
        <v>87.299999999999997</v>
      </c>
      <c r="L14" s="72">
        <v>1</v>
      </c>
      <c r="M14" s="73">
        <v>0.059999999999999998</v>
      </c>
      <c r="N14" s="74">
        <v>4</v>
      </c>
      <c r="O14" s="72">
        <v>1</v>
      </c>
      <c r="P14" s="73">
        <v>0.12</v>
      </c>
      <c r="Q14" s="64">
        <v>98.900000000000006</v>
      </c>
      <c r="R14" s="65">
        <v>5</v>
      </c>
      <c r="S14" s="66">
        <v>0.25</v>
      </c>
      <c r="T14" s="64">
        <v>100</v>
      </c>
      <c r="U14" s="65">
        <v>5</v>
      </c>
      <c r="V14" s="66">
        <v>0.25</v>
      </c>
      <c r="W14" s="64">
        <v>0</v>
      </c>
      <c r="X14" s="65">
        <v>5</v>
      </c>
      <c r="Y14" s="66">
        <v>0.5</v>
      </c>
      <c r="Z14" s="71">
        <v>373.06035000000003</v>
      </c>
      <c r="AA14" s="72">
        <v>1</v>
      </c>
      <c r="AB14" s="73">
        <v>0.10000000000000001</v>
      </c>
      <c r="AC14" s="64">
        <v>100</v>
      </c>
      <c r="AD14" s="67">
        <v>5</v>
      </c>
      <c r="AE14" s="66">
        <v>0.40000000000000002</v>
      </c>
      <c r="AF14" s="63">
        <v>3.5999999999999992</v>
      </c>
      <c r="AG14" s="63">
        <v>2.48</v>
      </c>
      <c r="AH14" s="70">
        <v>1.2599999999999996</v>
      </c>
      <c r="AI14" s="70">
        <v>0.86799999999999999</v>
      </c>
    </row>
    <row r="15" ht="30" customHeight="1">
      <c r="A15" s="37" t="s">
        <v>19</v>
      </c>
      <c r="B15" s="61"/>
      <c r="C15" s="37"/>
      <c r="D15" s="63"/>
      <c r="E15" s="71">
        <v>41.799999999999997</v>
      </c>
      <c r="F15" s="72">
        <v>1</v>
      </c>
      <c r="G15" s="73">
        <v>0.10000000000000001</v>
      </c>
      <c r="H15" s="71">
        <v>66.700000000000003</v>
      </c>
      <c r="I15" s="72">
        <v>1</v>
      </c>
      <c r="J15" s="73">
        <v>0.059999999999999998</v>
      </c>
      <c r="K15" s="64">
        <v>100</v>
      </c>
      <c r="L15" s="65">
        <v>5</v>
      </c>
      <c r="M15" s="66">
        <v>0.29999999999999999</v>
      </c>
      <c r="N15" s="74">
        <v>1</v>
      </c>
      <c r="O15" s="72">
        <v>1</v>
      </c>
      <c r="P15" s="73">
        <v>0.12</v>
      </c>
      <c r="Q15" s="64">
        <v>94.799999999999997</v>
      </c>
      <c r="R15" s="65">
        <v>5</v>
      </c>
      <c r="S15" s="66">
        <v>0.25</v>
      </c>
      <c r="T15" s="64">
        <v>100</v>
      </c>
      <c r="U15" s="65">
        <v>5</v>
      </c>
      <c r="V15" s="66">
        <v>0.25</v>
      </c>
      <c r="W15" s="64">
        <v>0</v>
      </c>
      <c r="X15" s="65">
        <v>5</v>
      </c>
      <c r="Y15" s="66">
        <v>0.5</v>
      </c>
      <c r="Z15" s="64">
        <v>0</v>
      </c>
      <c r="AA15" s="65">
        <v>5</v>
      </c>
      <c r="AB15" s="66">
        <v>0.5</v>
      </c>
      <c r="AC15" s="64">
        <v>100</v>
      </c>
      <c r="AD15" s="67">
        <v>5</v>
      </c>
      <c r="AE15" s="66">
        <v>0.40000000000000002</v>
      </c>
      <c r="AF15" s="63">
        <v>3.5999999999999992</v>
      </c>
      <c r="AG15" s="63">
        <v>2.48</v>
      </c>
      <c r="AH15" s="70">
        <v>1.2599999999999996</v>
      </c>
      <c r="AI15" s="70">
        <v>0.86799999999999999</v>
      </c>
    </row>
    <row r="16" ht="30" customHeight="1">
      <c r="A16" s="37" t="s">
        <v>20</v>
      </c>
      <c r="B16" s="64">
        <v>0</v>
      </c>
      <c r="C16" s="65">
        <v>5</v>
      </c>
      <c r="D16" s="66">
        <v>1</v>
      </c>
      <c r="E16" s="64">
        <v>0</v>
      </c>
      <c r="F16" s="65">
        <v>5</v>
      </c>
      <c r="G16" s="66">
        <v>0.5</v>
      </c>
      <c r="H16" s="61"/>
      <c r="I16" s="37"/>
      <c r="J16" s="63"/>
      <c r="K16" s="64">
        <v>100</v>
      </c>
      <c r="L16" s="65">
        <v>5</v>
      </c>
      <c r="M16" s="66">
        <v>0.29999999999999999</v>
      </c>
      <c r="N16" s="74">
        <v>1</v>
      </c>
      <c r="O16" s="72">
        <v>1</v>
      </c>
      <c r="P16" s="73">
        <v>0.12</v>
      </c>
      <c r="Q16" s="64">
        <v>100</v>
      </c>
      <c r="R16" s="65">
        <v>5</v>
      </c>
      <c r="S16" s="66">
        <v>0.25</v>
      </c>
      <c r="T16" s="64">
        <v>92.200000000000003</v>
      </c>
      <c r="U16" s="65">
        <v>5</v>
      </c>
      <c r="V16" s="66">
        <v>0.25</v>
      </c>
      <c r="W16" s="64">
        <v>0</v>
      </c>
      <c r="X16" s="65">
        <v>5</v>
      </c>
      <c r="Y16" s="66">
        <v>0.5</v>
      </c>
      <c r="Z16" s="64">
        <v>0</v>
      </c>
      <c r="AA16" s="65">
        <v>5</v>
      </c>
      <c r="AB16" s="66">
        <v>0.5</v>
      </c>
      <c r="AC16" s="64">
        <v>100</v>
      </c>
      <c r="AD16" s="67">
        <v>5</v>
      </c>
      <c r="AE16" s="66">
        <v>0.40000000000000002</v>
      </c>
      <c r="AF16" s="63">
        <v>4.2999999999999998</v>
      </c>
      <c r="AG16" s="63">
        <v>3.8199999999999998</v>
      </c>
      <c r="AH16" s="70">
        <v>1.5049999999999999</v>
      </c>
      <c r="AI16" s="70">
        <v>1.337</v>
      </c>
    </row>
    <row r="17" ht="30" customHeight="1">
      <c r="A17" s="37" t="s">
        <v>21</v>
      </c>
      <c r="B17" s="64">
        <v>0</v>
      </c>
      <c r="C17" s="65">
        <v>5</v>
      </c>
      <c r="D17" s="66">
        <v>1</v>
      </c>
      <c r="E17" s="64">
        <v>1.6000000000000001</v>
      </c>
      <c r="F17" s="65">
        <v>5</v>
      </c>
      <c r="G17" s="66">
        <v>0.5</v>
      </c>
      <c r="H17" s="71">
        <v>92.299999999999997</v>
      </c>
      <c r="I17" s="72">
        <v>1</v>
      </c>
      <c r="J17" s="73">
        <v>0.059999999999999998</v>
      </c>
      <c r="K17" s="71">
        <v>93.799999999999997</v>
      </c>
      <c r="L17" s="72">
        <v>1</v>
      </c>
      <c r="M17" s="73">
        <v>0.059999999999999998</v>
      </c>
      <c r="N17" s="74">
        <v>6</v>
      </c>
      <c r="O17" s="72">
        <v>1</v>
      </c>
      <c r="P17" s="73">
        <v>0.12</v>
      </c>
      <c r="Q17" s="64">
        <v>96.400000000000006</v>
      </c>
      <c r="R17" s="65">
        <v>5</v>
      </c>
      <c r="S17" s="66">
        <v>0.25</v>
      </c>
      <c r="T17" s="64">
        <v>97.599999999999994</v>
      </c>
      <c r="U17" s="65">
        <v>5</v>
      </c>
      <c r="V17" s="66">
        <v>0.25</v>
      </c>
      <c r="W17" s="64">
        <v>0</v>
      </c>
      <c r="X17" s="65">
        <v>5</v>
      </c>
      <c r="Y17" s="66">
        <v>0.5</v>
      </c>
      <c r="Z17" s="64">
        <v>0</v>
      </c>
      <c r="AA17" s="65">
        <v>5</v>
      </c>
      <c r="AB17" s="66">
        <v>0.5</v>
      </c>
      <c r="AC17" s="64">
        <v>100</v>
      </c>
      <c r="AD17" s="65">
        <v>5</v>
      </c>
      <c r="AE17" s="66">
        <v>0.40000000000000002</v>
      </c>
      <c r="AF17" s="63">
        <v>4.5999999999999988</v>
      </c>
      <c r="AG17" s="63">
        <v>3.6400000000000001</v>
      </c>
      <c r="AH17" s="70">
        <v>1.6099999999999994</v>
      </c>
      <c r="AI17" s="70">
        <v>1.274</v>
      </c>
    </row>
    <row r="18" ht="30" customHeight="1">
      <c r="A18" s="37" t="s">
        <v>22</v>
      </c>
      <c r="B18" s="61"/>
      <c r="C18" s="37"/>
      <c r="D18" s="63"/>
      <c r="E18" s="64">
        <v>5.7999999999999998</v>
      </c>
      <c r="F18" s="65">
        <v>5</v>
      </c>
      <c r="G18" s="66">
        <v>0.5</v>
      </c>
      <c r="H18" s="64">
        <v>100</v>
      </c>
      <c r="I18" s="65">
        <v>5</v>
      </c>
      <c r="J18" s="66">
        <v>0.29999999999999999</v>
      </c>
      <c r="K18" s="64">
        <v>100</v>
      </c>
      <c r="L18" s="65">
        <v>5</v>
      </c>
      <c r="M18" s="66">
        <v>0.29999999999999999</v>
      </c>
      <c r="N18" s="74">
        <v>2</v>
      </c>
      <c r="O18" s="72">
        <v>1</v>
      </c>
      <c r="P18" s="73">
        <v>0.12</v>
      </c>
      <c r="Q18" s="64">
        <v>99.900000000000006</v>
      </c>
      <c r="R18" s="65">
        <v>5</v>
      </c>
      <c r="S18" s="66">
        <v>0.25</v>
      </c>
      <c r="T18" s="64">
        <v>100</v>
      </c>
      <c r="U18" s="65">
        <v>5</v>
      </c>
      <c r="V18" s="66">
        <v>0.25</v>
      </c>
      <c r="W18" s="64">
        <v>0</v>
      </c>
      <c r="X18" s="65">
        <v>5</v>
      </c>
      <c r="Y18" s="66">
        <v>0.5</v>
      </c>
      <c r="Z18" s="64">
        <v>0</v>
      </c>
      <c r="AA18" s="65">
        <v>5</v>
      </c>
      <c r="AB18" s="66">
        <v>0.5</v>
      </c>
      <c r="AC18" s="64">
        <v>100</v>
      </c>
      <c r="AD18" s="65">
        <v>5</v>
      </c>
      <c r="AE18" s="66">
        <v>0.40000000000000002</v>
      </c>
      <c r="AF18" s="63">
        <v>3.5999999999999992</v>
      </c>
      <c r="AG18" s="63">
        <v>3.1200000000000001</v>
      </c>
      <c r="AH18" s="70">
        <v>1.2599999999999996</v>
      </c>
      <c r="AI18" s="70">
        <v>1.0919999999999999</v>
      </c>
    </row>
    <row r="19" ht="30" customHeight="1">
      <c r="A19" s="37" t="s">
        <v>23</v>
      </c>
      <c r="B19" s="61"/>
      <c r="C19" s="37"/>
      <c r="D19" s="63"/>
      <c r="E19" s="64">
        <v>1.3</v>
      </c>
      <c r="F19" s="65">
        <v>5</v>
      </c>
      <c r="G19" s="66">
        <v>0.5</v>
      </c>
      <c r="H19" s="61"/>
      <c r="I19" s="37"/>
      <c r="J19" s="63"/>
      <c r="K19" s="61"/>
      <c r="L19" s="37"/>
      <c r="M19" s="63"/>
      <c r="N19" s="69"/>
      <c r="O19" s="69"/>
      <c r="P19" s="63"/>
      <c r="Q19" s="64">
        <v>100</v>
      </c>
      <c r="R19" s="65">
        <v>5</v>
      </c>
      <c r="S19" s="66">
        <v>0.25</v>
      </c>
      <c r="T19" s="64">
        <v>100</v>
      </c>
      <c r="U19" s="65">
        <v>5</v>
      </c>
      <c r="V19" s="66">
        <v>0.25</v>
      </c>
      <c r="W19" s="64">
        <v>0</v>
      </c>
      <c r="X19" s="65">
        <v>5</v>
      </c>
      <c r="Y19" s="66">
        <v>0.5</v>
      </c>
      <c r="Z19" s="64">
        <v>0</v>
      </c>
      <c r="AA19" s="65">
        <v>5</v>
      </c>
      <c r="AB19" s="66">
        <v>0.5</v>
      </c>
      <c r="AC19" s="68"/>
      <c r="AD19" s="69"/>
      <c r="AE19" s="63"/>
      <c r="AF19" s="63">
        <v>2</v>
      </c>
      <c r="AG19" s="63">
        <v>2</v>
      </c>
      <c r="AH19" s="70">
        <v>0.69999999999999996</v>
      </c>
      <c r="AI19" s="70">
        <v>0.69999999999999996</v>
      </c>
    </row>
    <row r="20" ht="30" customHeight="1">
      <c r="A20" s="37" t="s">
        <v>24</v>
      </c>
      <c r="B20" s="61"/>
      <c r="C20" s="37"/>
      <c r="D20" s="63"/>
      <c r="E20" s="75">
        <v>9.6999999999999993</v>
      </c>
      <c r="F20" s="76">
        <v>4</v>
      </c>
      <c r="G20" s="77">
        <v>0.40000000000000002</v>
      </c>
      <c r="H20" s="64">
        <v>100</v>
      </c>
      <c r="I20" s="65">
        <v>5</v>
      </c>
      <c r="J20" s="66">
        <v>0.29999999999999999</v>
      </c>
      <c r="K20" s="64">
        <v>100</v>
      </c>
      <c r="L20" s="65">
        <v>5</v>
      </c>
      <c r="M20" s="66">
        <v>0.29999999999999999</v>
      </c>
      <c r="N20" s="67">
        <v>0</v>
      </c>
      <c r="O20" s="65">
        <v>5</v>
      </c>
      <c r="P20" s="66">
        <v>0.59999999999999998</v>
      </c>
      <c r="Q20" s="64">
        <v>100</v>
      </c>
      <c r="R20" s="65">
        <v>5</v>
      </c>
      <c r="S20" s="66">
        <v>0.25</v>
      </c>
      <c r="T20" s="64">
        <v>100</v>
      </c>
      <c r="U20" s="65">
        <v>5</v>
      </c>
      <c r="V20" s="66">
        <v>0.25</v>
      </c>
      <c r="W20" s="64">
        <v>0</v>
      </c>
      <c r="X20" s="65">
        <v>5</v>
      </c>
      <c r="Y20" s="66">
        <v>0.5</v>
      </c>
      <c r="Z20" s="64">
        <v>0</v>
      </c>
      <c r="AA20" s="65">
        <v>5</v>
      </c>
      <c r="AB20" s="66">
        <v>0.5</v>
      </c>
      <c r="AC20" s="68"/>
      <c r="AD20" s="69"/>
      <c r="AE20" s="63"/>
      <c r="AF20" s="63">
        <v>3.1999999999999993</v>
      </c>
      <c r="AG20" s="63">
        <v>3.1000000000000001</v>
      </c>
      <c r="AH20" s="70">
        <v>1.1199999999999997</v>
      </c>
      <c r="AI20" s="70">
        <v>1.085</v>
      </c>
    </row>
    <row r="21" ht="30" customHeight="1">
      <c r="A21" s="37" t="s">
        <v>25</v>
      </c>
      <c r="B21" s="61"/>
      <c r="C21" s="37"/>
      <c r="D21" s="63"/>
      <c r="E21" s="64">
        <v>0.40000000000000002</v>
      </c>
      <c r="F21" s="65">
        <v>5</v>
      </c>
      <c r="G21" s="66">
        <v>0.5</v>
      </c>
      <c r="H21" s="71">
        <v>88.900000000000006</v>
      </c>
      <c r="I21" s="72">
        <v>1</v>
      </c>
      <c r="J21" s="73">
        <v>0.059999999999999998</v>
      </c>
      <c r="K21" s="64">
        <v>100</v>
      </c>
      <c r="L21" s="65">
        <v>5</v>
      </c>
      <c r="M21" s="66">
        <v>0.29999999999999999</v>
      </c>
      <c r="N21" s="74">
        <v>1</v>
      </c>
      <c r="O21" s="72">
        <v>1</v>
      </c>
      <c r="P21" s="73">
        <v>0.12</v>
      </c>
      <c r="Q21" s="64">
        <v>99.700000000000003</v>
      </c>
      <c r="R21" s="65">
        <v>5</v>
      </c>
      <c r="S21" s="66">
        <v>0.25</v>
      </c>
      <c r="T21" s="64">
        <v>100</v>
      </c>
      <c r="U21" s="65">
        <v>5</v>
      </c>
      <c r="V21" s="66">
        <v>0.25</v>
      </c>
      <c r="W21" s="64">
        <v>0</v>
      </c>
      <c r="X21" s="65">
        <v>5</v>
      </c>
      <c r="Y21" s="66">
        <v>0.5</v>
      </c>
      <c r="Z21" s="64">
        <v>0</v>
      </c>
      <c r="AA21" s="65">
        <v>5</v>
      </c>
      <c r="AB21" s="66">
        <v>0.5</v>
      </c>
      <c r="AC21" s="68"/>
      <c r="AD21" s="69"/>
      <c r="AE21" s="63"/>
      <c r="AF21" s="63">
        <v>3.1999999999999993</v>
      </c>
      <c r="AG21" s="63">
        <v>2.48</v>
      </c>
      <c r="AH21" s="70">
        <v>1.1199999999999997</v>
      </c>
      <c r="AI21" s="70">
        <v>0.86799999999999999</v>
      </c>
    </row>
    <row r="22" ht="30" customHeight="1">
      <c r="A22" s="37" t="s">
        <v>26</v>
      </c>
      <c r="B22" s="61"/>
      <c r="C22" s="37"/>
      <c r="D22" s="63"/>
      <c r="E22" s="75">
        <v>6.7999999999999998</v>
      </c>
      <c r="F22" s="76">
        <v>4</v>
      </c>
      <c r="G22" s="77">
        <v>0.40000000000000002</v>
      </c>
      <c r="H22" s="64">
        <v>100</v>
      </c>
      <c r="I22" s="65">
        <v>5</v>
      </c>
      <c r="J22" s="66">
        <v>0.29999999999999999</v>
      </c>
      <c r="K22" s="64">
        <v>100</v>
      </c>
      <c r="L22" s="65">
        <v>5</v>
      </c>
      <c r="M22" s="66">
        <v>0.29999999999999999</v>
      </c>
      <c r="N22" s="67">
        <v>0</v>
      </c>
      <c r="O22" s="65">
        <v>5</v>
      </c>
      <c r="P22" s="66">
        <v>0.59999999999999998</v>
      </c>
      <c r="Q22" s="64">
        <v>100</v>
      </c>
      <c r="R22" s="65">
        <v>5</v>
      </c>
      <c r="S22" s="66">
        <v>0.25</v>
      </c>
      <c r="T22" s="64">
        <v>100</v>
      </c>
      <c r="U22" s="65">
        <v>5</v>
      </c>
      <c r="V22" s="66">
        <v>0.25</v>
      </c>
      <c r="W22" s="64">
        <v>0</v>
      </c>
      <c r="X22" s="65">
        <v>5</v>
      </c>
      <c r="Y22" s="66">
        <v>0.5</v>
      </c>
      <c r="Z22" s="64">
        <v>0</v>
      </c>
      <c r="AA22" s="65">
        <v>5</v>
      </c>
      <c r="AB22" s="66">
        <v>0.5</v>
      </c>
      <c r="AC22" s="68"/>
      <c r="AD22" s="69"/>
      <c r="AE22" s="63"/>
      <c r="AF22" s="63">
        <v>3.1999999999999993</v>
      </c>
      <c r="AG22" s="63">
        <v>3.1000000000000001</v>
      </c>
      <c r="AH22" s="70">
        <v>1.1199999999999997</v>
      </c>
      <c r="AI22" s="70">
        <v>1.085</v>
      </c>
    </row>
    <row r="23" ht="30" customHeight="1">
      <c r="A23" s="37" t="s">
        <v>27</v>
      </c>
      <c r="B23" s="61"/>
      <c r="C23" s="37"/>
      <c r="D23" s="63"/>
      <c r="E23" s="64">
        <v>0.20000000000000001</v>
      </c>
      <c r="F23" s="65">
        <v>5</v>
      </c>
      <c r="G23" s="66">
        <v>0.5</v>
      </c>
      <c r="H23" s="64">
        <v>100</v>
      </c>
      <c r="I23" s="65">
        <v>5</v>
      </c>
      <c r="J23" s="66">
        <v>0.29999999999999999</v>
      </c>
      <c r="K23" s="64">
        <v>100</v>
      </c>
      <c r="L23" s="65">
        <v>5</v>
      </c>
      <c r="M23" s="66">
        <v>0.29999999999999999</v>
      </c>
      <c r="N23" s="67">
        <v>0</v>
      </c>
      <c r="O23" s="65">
        <v>5</v>
      </c>
      <c r="P23" s="66">
        <v>0.59999999999999998</v>
      </c>
      <c r="Q23" s="64">
        <v>99.900000000000006</v>
      </c>
      <c r="R23" s="65">
        <v>5</v>
      </c>
      <c r="S23" s="66">
        <v>0.25</v>
      </c>
      <c r="T23" s="64">
        <v>100</v>
      </c>
      <c r="U23" s="65">
        <v>5</v>
      </c>
      <c r="V23" s="66">
        <v>0.25</v>
      </c>
      <c r="W23" s="64">
        <v>0</v>
      </c>
      <c r="X23" s="65">
        <v>5</v>
      </c>
      <c r="Y23" s="66">
        <v>0.5</v>
      </c>
      <c r="Z23" s="64">
        <v>0</v>
      </c>
      <c r="AA23" s="65">
        <v>5</v>
      </c>
      <c r="AB23" s="66">
        <v>0.5</v>
      </c>
      <c r="AC23" s="68"/>
      <c r="AD23" s="69"/>
      <c r="AE23" s="63"/>
      <c r="AF23" s="63">
        <v>3.1999999999999993</v>
      </c>
      <c r="AG23" s="63">
        <v>3.2000000000000002</v>
      </c>
      <c r="AH23" s="70">
        <v>1.1199999999999997</v>
      </c>
      <c r="AI23" s="70">
        <v>1.1199999999999999</v>
      </c>
    </row>
    <row r="24" ht="30" customHeight="1">
      <c r="A24" s="37" t="s">
        <v>28</v>
      </c>
      <c r="B24" s="61"/>
      <c r="C24" s="37"/>
      <c r="D24" s="63"/>
      <c r="E24" s="64">
        <v>0</v>
      </c>
      <c r="F24" s="65">
        <v>5</v>
      </c>
      <c r="G24" s="66">
        <v>0.5</v>
      </c>
      <c r="H24" s="64">
        <v>100</v>
      </c>
      <c r="I24" s="65">
        <v>5</v>
      </c>
      <c r="J24" s="66">
        <v>0.29999999999999999</v>
      </c>
      <c r="K24" s="71">
        <v>99.599999999999994</v>
      </c>
      <c r="L24" s="72">
        <v>1</v>
      </c>
      <c r="M24" s="73">
        <v>0.059999999999999998</v>
      </c>
      <c r="N24" s="74">
        <v>4</v>
      </c>
      <c r="O24" s="72">
        <v>1</v>
      </c>
      <c r="P24" s="73">
        <v>0.12</v>
      </c>
      <c r="Q24" s="64">
        <v>100</v>
      </c>
      <c r="R24" s="65">
        <v>5</v>
      </c>
      <c r="S24" s="66">
        <v>0.25</v>
      </c>
      <c r="T24" s="64">
        <v>98.5</v>
      </c>
      <c r="U24" s="65">
        <v>5</v>
      </c>
      <c r="V24" s="66">
        <v>0.25</v>
      </c>
      <c r="W24" s="64">
        <v>0</v>
      </c>
      <c r="X24" s="65">
        <v>5</v>
      </c>
      <c r="Y24" s="66">
        <v>0.5</v>
      </c>
      <c r="Z24" s="64">
        <v>0</v>
      </c>
      <c r="AA24" s="65">
        <v>5</v>
      </c>
      <c r="AB24" s="66">
        <v>0.5</v>
      </c>
      <c r="AC24" s="64">
        <v>100</v>
      </c>
      <c r="AD24" s="65">
        <v>5</v>
      </c>
      <c r="AE24" s="66">
        <v>0.40000000000000002</v>
      </c>
      <c r="AF24" s="63">
        <v>3.5999999999999992</v>
      </c>
      <c r="AG24" s="63">
        <v>2.8799999999999999</v>
      </c>
      <c r="AH24" s="70">
        <v>1.2599999999999996</v>
      </c>
      <c r="AI24" s="70">
        <v>1.008</v>
      </c>
    </row>
    <row r="25" ht="30" customHeight="1">
      <c r="A25" s="78" t="s">
        <v>33</v>
      </c>
      <c r="B25" s="64">
        <v>1.1000000000000001</v>
      </c>
      <c r="C25" s="65">
        <v>5</v>
      </c>
      <c r="D25" s="66">
        <v>1</v>
      </c>
      <c r="E25" s="64">
        <v>3.6000000000000001</v>
      </c>
      <c r="F25" s="65">
        <v>5</v>
      </c>
      <c r="G25" s="66">
        <v>0.5</v>
      </c>
      <c r="H25" s="64">
        <v>100</v>
      </c>
      <c r="I25" s="65">
        <v>5</v>
      </c>
      <c r="J25" s="66">
        <v>0.29999999999999999</v>
      </c>
      <c r="K25" s="64">
        <v>100</v>
      </c>
      <c r="L25" s="65">
        <v>5</v>
      </c>
      <c r="M25" s="66">
        <v>0.29999999999999999</v>
      </c>
      <c r="N25" s="67">
        <v>0</v>
      </c>
      <c r="O25" s="65">
        <v>5</v>
      </c>
      <c r="P25" s="66">
        <v>0.59999999999999998</v>
      </c>
      <c r="Q25" s="64">
        <v>100</v>
      </c>
      <c r="R25" s="65">
        <v>5</v>
      </c>
      <c r="S25" s="66">
        <v>0.25</v>
      </c>
      <c r="T25" s="64">
        <v>99.5</v>
      </c>
      <c r="U25" s="65">
        <v>5</v>
      </c>
      <c r="V25" s="66">
        <v>0.25</v>
      </c>
      <c r="W25" s="64">
        <v>0</v>
      </c>
      <c r="X25" s="65">
        <v>5</v>
      </c>
      <c r="Y25" s="66">
        <v>0.5</v>
      </c>
      <c r="Z25" s="64">
        <v>0</v>
      </c>
      <c r="AA25" s="65">
        <v>5</v>
      </c>
      <c r="AB25" s="66">
        <v>0.5</v>
      </c>
      <c r="AC25" s="64">
        <v>100</v>
      </c>
      <c r="AD25" s="65">
        <v>5</v>
      </c>
      <c r="AE25" s="66">
        <v>0.40000000000000002</v>
      </c>
      <c r="AF25" s="63">
        <v>4.6000000000000005</v>
      </c>
      <c r="AG25" s="63">
        <v>4.6000000000000005</v>
      </c>
      <c r="AH25" s="70">
        <v>1.6100000000000001</v>
      </c>
      <c r="AI25" s="70">
        <v>1.6100000000000001</v>
      </c>
    </row>
    <row r="26" ht="30" customHeight="1">
      <c r="A26" s="78" t="s">
        <v>34</v>
      </c>
      <c r="B26" s="61"/>
      <c r="C26" s="37"/>
      <c r="D26" s="63"/>
      <c r="E26" s="71">
        <v>23.399999999999999</v>
      </c>
      <c r="F26" s="72">
        <v>2</v>
      </c>
      <c r="G26" s="73">
        <v>0.20000000000000001</v>
      </c>
      <c r="H26" s="64">
        <v>100</v>
      </c>
      <c r="I26" s="65">
        <v>5</v>
      </c>
      <c r="J26" s="66">
        <v>0.29999999999999999</v>
      </c>
      <c r="K26" s="64">
        <v>100</v>
      </c>
      <c r="L26" s="65">
        <v>5</v>
      </c>
      <c r="M26" s="66">
        <v>0.29999999999999999</v>
      </c>
      <c r="N26" s="67">
        <v>0</v>
      </c>
      <c r="O26" s="65">
        <v>5</v>
      </c>
      <c r="P26" s="66">
        <v>0.59999999999999998</v>
      </c>
      <c r="Q26" s="64">
        <v>100</v>
      </c>
      <c r="R26" s="65">
        <v>5</v>
      </c>
      <c r="S26" s="66">
        <v>0.25</v>
      </c>
      <c r="T26" s="64">
        <v>100</v>
      </c>
      <c r="U26" s="65">
        <v>5</v>
      </c>
      <c r="V26" s="66">
        <v>0.25</v>
      </c>
      <c r="W26" s="64">
        <v>0</v>
      </c>
      <c r="X26" s="65">
        <v>5</v>
      </c>
      <c r="Y26" s="66">
        <v>0.5</v>
      </c>
      <c r="Z26" s="64">
        <v>0</v>
      </c>
      <c r="AA26" s="65">
        <v>5</v>
      </c>
      <c r="AB26" s="66">
        <v>0.5</v>
      </c>
      <c r="AC26" s="64">
        <v>100</v>
      </c>
      <c r="AD26" s="65">
        <v>5</v>
      </c>
      <c r="AE26" s="66">
        <v>0.40000000000000002</v>
      </c>
      <c r="AF26" s="63">
        <v>3.5999999999999992</v>
      </c>
      <c r="AG26" s="63">
        <v>3.2999999999999998</v>
      </c>
      <c r="AH26" s="70">
        <v>1.2599999999999996</v>
      </c>
      <c r="AI26" s="70">
        <v>1.1549999999999998</v>
      </c>
    </row>
  </sheetData>
  <mergeCells count="38">
    <mergeCell ref="A1:A6"/>
    <mergeCell ref="B1:AI1"/>
    <mergeCell ref="B2:AE2"/>
    <mergeCell ref="AF2:AG2"/>
    <mergeCell ref="AH2:AI2"/>
    <mergeCell ref="B3:G3"/>
    <mergeCell ref="H3:P3"/>
    <mergeCell ref="Q3:S4"/>
    <mergeCell ref="T3:V4"/>
    <mergeCell ref="W3:Y4"/>
    <mergeCell ref="Z3:AB4"/>
    <mergeCell ref="AC3:AE4"/>
    <mergeCell ref="AF3:AF7"/>
    <mergeCell ref="AG3:AG7"/>
    <mergeCell ref="AH3:AH7"/>
    <mergeCell ref="AI3:AI7"/>
    <mergeCell ref="B4:D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Q5:S5"/>
    <mergeCell ref="T5:V5"/>
    <mergeCell ref="W5:Y5"/>
    <mergeCell ref="Z5:AB5"/>
    <mergeCell ref="AC5:AE5"/>
    <mergeCell ref="B6:G6"/>
    <mergeCell ref="H6:M6"/>
    <mergeCell ref="N6:P6"/>
    <mergeCell ref="Q6:S6"/>
    <mergeCell ref="T6:V6"/>
    <mergeCell ref="W6:Y6"/>
    <mergeCell ref="Z6:AB6"/>
  </mergeCells>
  <printOptions headings="0" gridLines="0"/>
  <pageMargins left="0.19685039370078738" right="0.19685039370078738" top="0.19685039370078738" bottom="0.19685039370078738" header="0.29999999999999999" footer="0.29999999999999999"/>
  <pageSetup paperSize="9" scale="55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1" activeCellId="0" sqref="A1"/>
    </sheetView>
  </sheetViews>
  <sheetFormatPr defaultRowHeight="14.25"/>
  <cols>
    <col customWidth="1" min="1" max="1" width="13.7109375"/>
    <col customWidth="1" min="2" max="19" width="7.140625"/>
    <col customWidth="1" min="20" max="20" width="6.140625"/>
    <col customWidth="1" min="21" max="24" width="7.140625"/>
  </cols>
  <sheetData>
    <row r="1">
      <c r="A1" s="33" t="s">
        <v>0</v>
      </c>
      <c r="B1" s="79">
        <v>45474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1"/>
    </row>
    <row r="2" ht="66.75" customHeight="1">
      <c r="A2" s="37"/>
      <c r="B2" s="38" t="s">
        <v>76</v>
      </c>
      <c r="C2" s="39"/>
      <c r="D2" s="39"/>
      <c r="E2" s="39"/>
      <c r="F2" s="39"/>
      <c r="G2" s="40"/>
      <c r="H2" s="41" t="s">
        <v>44</v>
      </c>
      <c r="I2" s="42"/>
      <c r="J2" s="43" t="s">
        <v>77</v>
      </c>
      <c r="K2" s="44"/>
      <c r="L2" s="38" t="s">
        <v>78</v>
      </c>
      <c r="M2" s="39"/>
      <c r="N2" s="39"/>
      <c r="O2" s="39"/>
      <c r="P2" s="39"/>
      <c r="Q2" s="39"/>
      <c r="R2" s="39"/>
      <c r="S2" s="39"/>
      <c r="T2" s="40"/>
      <c r="U2" s="41" t="s">
        <v>44</v>
      </c>
      <c r="V2" s="42"/>
      <c r="W2" s="43" t="s">
        <v>79</v>
      </c>
      <c r="X2" s="44"/>
    </row>
    <row r="3" ht="62.25" customHeight="1">
      <c r="A3" s="37"/>
      <c r="B3" s="41" t="s">
        <v>80</v>
      </c>
      <c r="C3" s="45"/>
      <c r="D3" s="42"/>
      <c r="E3" s="41" t="s">
        <v>81</v>
      </c>
      <c r="F3" s="45"/>
      <c r="G3" s="42"/>
      <c r="H3" s="33" t="s">
        <v>82</v>
      </c>
      <c r="I3" s="33" t="s">
        <v>54</v>
      </c>
      <c r="J3" s="49" t="s">
        <v>83</v>
      </c>
      <c r="K3" s="49" t="s">
        <v>84</v>
      </c>
      <c r="L3" s="41" t="s">
        <v>85</v>
      </c>
      <c r="M3" s="45"/>
      <c r="N3" s="42"/>
      <c r="O3" s="41" t="s">
        <v>86</v>
      </c>
      <c r="P3" s="45"/>
      <c r="Q3" s="42"/>
      <c r="R3" s="41" t="s">
        <v>87</v>
      </c>
      <c r="S3" s="45"/>
      <c r="T3" s="42"/>
      <c r="U3" s="33" t="s">
        <v>82</v>
      </c>
      <c r="V3" s="33" t="s">
        <v>54</v>
      </c>
      <c r="W3" s="49" t="s">
        <v>88</v>
      </c>
      <c r="X3" s="49" t="s">
        <v>89</v>
      </c>
    </row>
    <row r="4">
      <c r="A4" s="37"/>
      <c r="B4" s="82">
        <v>0.80000000000000004</v>
      </c>
      <c r="C4" s="83"/>
      <c r="D4" s="84"/>
      <c r="E4" s="82">
        <v>0.20000000000000001</v>
      </c>
      <c r="F4" s="83"/>
      <c r="G4" s="84"/>
      <c r="H4" s="37"/>
      <c r="I4" s="37"/>
      <c r="J4" s="53"/>
      <c r="K4" s="53"/>
      <c r="L4" s="82">
        <v>0.59999999999999998</v>
      </c>
      <c r="M4" s="83"/>
      <c r="N4" s="84"/>
      <c r="O4" s="82">
        <v>0.20000000000000001</v>
      </c>
      <c r="P4" s="83"/>
      <c r="Q4" s="84"/>
      <c r="R4" s="82">
        <v>0.20000000000000001</v>
      </c>
      <c r="S4" s="83"/>
      <c r="T4" s="84"/>
      <c r="U4" s="37"/>
      <c r="V4" s="37"/>
      <c r="W4" s="53"/>
      <c r="X4" s="53"/>
    </row>
    <row r="5" hidden="1">
      <c r="A5" s="37"/>
      <c r="B5" s="85" t="s">
        <v>90</v>
      </c>
      <c r="C5" s="86"/>
      <c r="D5" s="87"/>
      <c r="E5" s="85" t="s">
        <v>91</v>
      </c>
      <c r="F5" s="86"/>
      <c r="G5" s="87"/>
      <c r="H5" s="37"/>
      <c r="I5" s="37"/>
      <c r="J5" s="53"/>
      <c r="K5" s="53"/>
      <c r="L5" s="85" t="s">
        <v>92</v>
      </c>
      <c r="M5" s="86"/>
      <c r="N5" s="87"/>
      <c r="O5" s="85" t="s">
        <v>93</v>
      </c>
      <c r="P5" s="86"/>
      <c r="Q5" s="87"/>
      <c r="R5" s="85" t="s">
        <v>92</v>
      </c>
      <c r="S5" s="86"/>
      <c r="T5" s="87"/>
      <c r="U5" s="37"/>
      <c r="V5" s="37"/>
      <c r="W5" s="53"/>
      <c r="X5" s="53"/>
    </row>
    <row r="6" ht="60">
      <c r="A6" s="37"/>
      <c r="B6" s="53" t="s">
        <v>69</v>
      </c>
      <c r="C6" s="53" t="s">
        <v>70</v>
      </c>
      <c r="D6" s="53" t="s">
        <v>71</v>
      </c>
      <c r="E6" s="53" t="s">
        <v>94</v>
      </c>
      <c r="F6" s="53" t="s">
        <v>70</v>
      </c>
      <c r="G6" s="53" t="s">
        <v>71</v>
      </c>
      <c r="H6" s="37"/>
      <c r="I6" s="37"/>
      <c r="J6" s="53"/>
      <c r="K6" s="53"/>
      <c r="L6" s="59" t="s">
        <v>95</v>
      </c>
      <c r="M6" s="53" t="s">
        <v>70</v>
      </c>
      <c r="N6" s="53" t="s">
        <v>71</v>
      </c>
      <c r="O6" s="53" t="s">
        <v>96</v>
      </c>
      <c r="P6" s="53" t="s">
        <v>70</v>
      </c>
      <c r="Q6" s="53" t="s">
        <v>71</v>
      </c>
      <c r="R6" s="53" t="s">
        <v>97</v>
      </c>
      <c r="S6" s="53" t="s">
        <v>70</v>
      </c>
      <c r="T6" s="53" t="s">
        <v>71</v>
      </c>
      <c r="U6" s="37"/>
      <c r="V6" s="37"/>
      <c r="W6" s="53"/>
      <c r="X6" s="53"/>
    </row>
    <row r="7" ht="24" customHeight="1">
      <c r="A7" s="37" t="s">
        <v>12</v>
      </c>
      <c r="B7" s="64">
        <v>114.90000000000001</v>
      </c>
      <c r="C7" s="65">
        <v>5</v>
      </c>
      <c r="D7" s="66">
        <f>C7*$B$4</f>
        <v>4</v>
      </c>
      <c r="E7" s="64">
        <v>1</v>
      </c>
      <c r="F7" s="65">
        <v>5</v>
      </c>
      <c r="G7" s="66">
        <f>F7*$E$4</f>
        <v>1</v>
      </c>
      <c r="H7" s="63">
        <f>5*($B$4+$E$4)</f>
        <v>5</v>
      </c>
      <c r="I7" s="63">
        <f>D7+G7</f>
        <v>5</v>
      </c>
      <c r="J7" s="70">
        <f>H7*0.3</f>
        <v>1.5</v>
      </c>
      <c r="K7" s="70">
        <f>I7*0.3</f>
        <v>1.5</v>
      </c>
      <c r="L7" s="69"/>
      <c r="M7" s="37"/>
      <c r="N7" s="63"/>
      <c r="O7" s="64">
        <v>1</v>
      </c>
      <c r="P7" s="65">
        <v>5</v>
      </c>
      <c r="Q7" s="66">
        <f t="shared" ref="Q7:Q9" si="0">P7*$O$4</f>
        <v>1</v>
      </c>
      <c r="R7" s="61"/>
      <c r="S7" s="37"/>
      <c r="T7" s="63"/>
      <c r="U7" s="88">
        <f>5*($O$4)</f>
        <v>1</v>
      </c>
      <c r="V7" s="88">
        <f t="shared" ref="V7:V9" si="1">N7+Q7+T7</f>
        <v>1</v>
      </c>
      <c r="W7" s="89">
        <f t="shared" ref="W7:W9" si="2">U7*0.2</f>
        <v>0.20000000000000001</v>
      </c>
      <c r="X7" s="89">
        <f t="shared" ref="X7:X9" si="3">V7*0.2</f>
        <v>0.20000000000000001</v>
      </c>
    </row>
    <row r="8" ht="24" customHeight="1">
      <c r="A8" s="37" t="s">
        <v>13</v>
      </c>
      <c r="B8" s="61"/>
      <c r="C8" s="37"/>
      <c r="D8" s="63"/>
      <c r="E8" s="61"/>
      <c r="F8" s="37"/>
      <c r="G8" s="63"/>
      <c r="H8" s="63"/>
      <c r="I8" s="63"/>
      <c r="J8" s="70"/>
      <c r="K8" s="70"/>
      <c r="L8" s="67">
        <v>1</v>
      </c>
      <c r="M8" s="65">
        <v>5</v>
      </c>
      <c r="N8" s="66">
        <f>M8*$L$4</f>
        <v>3</v>
      </c>
      <c r="O8" s="64">
        <v>1</v>
      </c>
      <c r="P8" s="65">
        <v>5</v>
      </c>
      <c r="Q8" s="66">
        <f t="shared" si="0"/>
        <v>1</v>
      </c>
      <c r="R8" s="64">
        <v>1</v>
      </c>
      <c r="S8" s="65">
        <v>5</v>
      </c>
      <c r="T8" s="66">
        <f>S8*$R$4</f>
        <v>1</v>
      </c>
      <c r="U8" s="88">
        <f>5*($O$4+$R$4+L4)</f>
        <v>5</v>
      </c>
      <c r="V8" s="88">
        <f t="shared" si="1"/>
        <v>5</v>
      </c>
      <c r="W8" s="89">
        <f t="shared" si="2"/>
        <v>1</v>
      </c>
      <c r="X8" s="89">
        <f t="shared" si="3"/>
        <v>1</v>
      </c>
    </row>
    <row r="9" ht="24" customHeight="1">
      <c r="A9" s="37" t="s">
        <v>14</v>
      </c>
      <c r="B9" s="64">
        <v>355.69999999999999</v>
      </c>
      <c r="C9" s="65">
        <v>5</v>
      </c>
      <c r="D9" s="66">
        <f>C9*$B$4</f>
        <v>4</v>
      </c>
      <c r="E9" s="61"/>
      <c r="F9" s="37"/>
      <c r="G9" s="63"/>
      <c r="H9" s="63">
        <f>5*($B$4)</f>
        <v>4</v>
      </c>
      <c r="I9" s="63">
        <f>D9+G9</f>
        <v>4</v>
      </c>
      <c r="J9" s="70">
        <f>H9*0.3</f>
        <v>1.2</v>
      </c>
      <c r="K9" s="70">
        <f>I9*0.3</f>
        <v>1.2</v>
      </c>
      <c r="L9" s="69"/>
      <c r="M9" s="37"/>
      <c r="N9" s="63"/>
      <c r="O9" s="64">
        <v>1</v>
      </c>
      <c r="P9" s="65">
        <v>5</v>
      </c>
      <c r="Q9" s="66">
        <f t="shared" si="0"/>
        <v>1</v>
      </c>
      <c r="R9" s="61"/>
      <c r="S9" s="37"/>
      <c r="T9" s="63"/>
      <c r="U9" s="88">
        <f>5*($O$4)</f>
        <v>1</v>
      </c>
      <c r="V9" s="88">
        <f t="shared" si="1"/>
        <v>1</v>
      </c>
      <c r="W9" s="89">
        <f t="shared" si="2"/>
        <v>0.20000000000000001</v>
      </c>
      <c r="X9" s="89">
        <f t="shared" si="3"/>
        <v>0.20000000000000001</v>
      </c>
    </row>
    <row r="10" ht="24" customHeight="1">
      <c r="A10" s="37" t="s">
        <v>15</v>
      </c>
      <c r="B10" s="61"/>
      <c r="C10" s="37"/>
      <c r="D10" s="63"/>
      <c r="E10" s="61"/>
      <c r="F10" s="37"/>
      <c r="G10" s="63"/>
      <c r="H10" s="63"/>
      <c r="I10" s="63"/>
      <c r="J10" s="70"/>
      <c r="K10" s="70"/>
      <c r="L10" s="69"/>
      <c r="M10" s="37"/>
      <c r="N10" s="63"/>
      <c r="O10" s="64">
        <v>1</v>
      </c>
      <c r="P10" s="65">
        <v>5</v>
      </c>
      <c r="Q10" s="66">
        <f t="shared" ref="Q10:Q25" si="4">P10*$O$4</f>
        <v>1</v>
      </c>
      <c r="R10" s="64">
        <v>1</v>
      </c>
      <c r="S10" s="65">
        <v>5</v>
      </c>
      <c r="T10" s="66">
        <f>S10*$R$4</f>
        <v>1</v>
      </c>
      <c r="U10" s="88">
        <f>5*($O$4+$R$4)</f>
        <v>2</v>
      </c>
      <c r="V10" s="88">
        <f t="shared" ref="V10:V25" si="5">N10+Q10+T10</f>
        <v>2</v>
      </c>
      <c r="W10" s="89">
        <f t="shared" ref="W10:W25" si="6">U10*0.2</f>
        <v>0.40000000000000002</v>
      </c>
      <c r="X10" s="89">
        <f t="shared" ref="X10:X25" si="7">V10*0.2</f>
        <v>0.40000000000000002</v>
      </c>
    </row>
    <row r="11" ht="24" customHeight="1">
      <c r="A11" s="37" t="s">
        <v>16</v>
      </c>
      <c r="B11" s="64">
        <v>282.10000000000002</v>
      </c>
      <c r="C11" s="65">
        <v>5</v>
      </c>
      <c r="D11" s="66">
        <f>C11*$B$4</f>
        <v>4</v>
      </c>
      <c r="E11" s="61"/>
      <c r="F11" s="37"/>
      <c r="G11" s="63"/>
      <c r="H11" s="63">
        <f>5*($B$4)</f>
        <v>4</v>
      </c>
      <c r="I11" s="63">
        <f>D11+G11</f>
        <v>4</v>
      </c>
      <c r="J11" s="70">
        <f>H11*0.3</f>
        <v>1.2</v>
      </c>
      <c r="K11" s="70">
        <f>I11*0.3</f>
        <v>1.2</v>
      </c>
      <c r="L11" s="67">
        <v>6</v>
      </c>
      <c r="M11" s="65">
        <v>5</v>
      </c>
      <c r="N11" s="66">
        <f t="shared" ref="N11:N23" si="8">M11*$L$4</f>
        <v>3</v>
      </c>
      <c r="O11" s="64">
        <v>1</v>
      </c>
      <c r="P11" s="65">
        <v>5</v>
      </c>
      <c r="Q11" s="66">
        <f t="shared" si="4"/>
        <v>1</v>
      </c>
      <c r="R11" s="61"/>
      <c r="S11" s="37"/>
      <c r="T11" s="63"/>
      <c r="U11" s="88">
        <f t="shared" ref="U11:U12" si="9">5*($L$4+$O$4)</f>
        <v>4</v>
      </c>
      <c r="V11" s="88">
        <f t="shared" si="5"/>
        <v>4</v>
      </c>
      <c r="W11" s="89">
        <f t="shared" si="6"/>
        <v>0.80000000000000004</v>
      </c>
      <c r="X11" s="89">
        <f t="shared" si="7"/>
        <v>0.80000000000000004</v>
      </c>
    </row>
    <row r="12" ht="24" customHeight="1">
      <c r="A12" s="37" t="s">
        <v>17</v>
      </c>
      <c r="B12" s="61"/>
      <c r="C12" s="37"/>
      <c r="D12" s="63"/>
      <c r="E12" s="61"/>
      <c r="F12" s="37"/>
      <c r="G12" s="63"/>
      <c r="H12" s="63"/>
      <c r="I12" s="63"/>
      <c r="J12" s="70"/>
      <c r="K12" s="70"/>
      <c r="L12" s="67">
        <v>5</v>
      </c>
      <c r="M12" s="65">
        <v>5</v>
      </c>
      <c r="N12" s="66">
        <f t="shared" si="8"/>
        <v>3</v>
      </c>
      <c r="O12" s="64">
        <v>1</v>
      </c>
      <c r="P12" s="65">
        <v>5</v>
      </c>
      <c r="Q12" s="66">
        <f t="shared" si="4"/>
        <v>1</v>
      </c>
      <c r="R12" s="61"/>
      <c r="S12" s="37"/>
      <c r="T12" s="63"/>
      <c r="U12" s="88">
        <f t="shared" si="9"/>
        <v>4</v>
      </c>
      <c r="V12" s="88">
        <f t="shared" si="5"/>
        <v>4</v>
      </c>
      <c r="W12" s="89">
        <f t="shared" si="6"/>
        <v>0.80000000000000004</v>
      </c>
      <c r="X12" s="89">
        <f t="shared" si="7"/>
        <v>0.80000000000000004</v>
      </c>
    </row>
    <row r="13" ht="24" customHeight="1">
      <c r="A13" s="37" t="s">
        <v>18</v>
      </c>
      <c r="B13" s="61"/>
      <c r="C13" s="37"/>
      <c r="D13" s="63"/>
      <c r="E13" s="61"/>
      <c r="F13" s="37"/>
      <c r="G13" s="63"/>
      <c r="H13" s="63"/>
      <c r="I13" s="63"/>
      <c r="J13" s="70"/>
      <c r="K13" s="70"/>
      <c r="L13" s="67">
        <v>23</v>
      </c>
      <c r="M13" s="65">
        <v>5</v>
      </c>
      <c r="N13" s="66">
        <f t="shared" si="8"/>
        <v>3</v>
      </c>
      <c r="O13" s="64">
        <v>1</v>
      </c>
      <c r="P13" s="65">
        <v>5</v>
      </c>
      <c r="Q13" s="66">
        <f t="shared" si="4"/>
        <v>1</v>
      </c>
      <c r="R13" s="64">
        <v>1</v>
      </c>
      <c r="S13" s="65">
        <v>5</v>
      </c>
      <c r="T13" s="66">
        <f>S13*$R$4</f>
        <v>1</v>
      </c>
      <c r="U13" s="88">
        <f>5*($L$4+$O$4+$R$4)</f>
        <v>5</v>
      </c>
      <c r="V13" s="88">
        <f t="shared" si="5"/>
        <v>5</v>
      </c>
      <c r="W13" s="89">
        <f t="shared" si="6"/>
        <v>1</v>
      </c>
      <c r="X13" s="89">
        <f t="shared" si="7"/>
        <v>1</v>
      </c>
    </row>
    <row r="14" ht="24" customHeight="1">
      <c r="A14" s="37" t="s">
        <v>19</v>
      </c>
      <c r="B14" s="64" t="s">
        <v>98</v>
      </c>
      <c r="C14" s="65">
        <v>5</v>
      </c>
      <c r="D14" s="66">
        <f>C14*$B$4</f>
        <v>4</v>
      </c>
      <c r="E14" s="64">
        <v>1</v>
      </c>
      <c r="F14" s="65">
        <v>5</v>
      </c>
      <c r="G14" s="66">
        <f>F14*$E$4</f>
        <v>1</v>
      </c>
      <c r="H14" s="63">
        <f>5*($B$4+$E$4)</f>
        <v>5</v>
      </c>
      <c r="I14" s="63">
        <f>D14+G14</f>
        <v>5</v>
      </c>
      <c r="J14" s="70">
        <f>H14*0.3</f>
        <v>1.5</v>
      </c>
      <c r="K14" s="70">
        <f>I14*0.3</f>
        <v>1.5</v>
      </c>
      <c r="L14" s="69"/>
      <c r="M14" s="37"/>
      <c r="N14" s="37"/>
      <c r="O14" s="64">
        <v>1</v>
      </c>
      <c r="P14" s="65">
        <v>5</v>
      </c>
      <c r="Q14" s="66">
        <f t="shared" si="4"/>
        <v>1</v>
      </c>
      <c r="R14" s="61"/>
      <c r="S14" s="37"/>
      <c r="T14" s="63"/>
      <c r="U14" s="88">
        <f>5*($O$4)</f>
        <v>1</v>
      </c>
      <c r="V14" s="88">
        <f t="shared" si="5"/>
        <v>1</v>
      </c>
      <c r="W14" s="89">
        <f t="shared" si="6"/>
        <v>0.20000000000000001</v>
      </c>
      <c r="X14" s="89">
        <f t="shared" si="7"/>
        <v>0.20000000000000001</v>
      </c>
    </row>
    <row r="15" ht="24" customHeight="1">
      <c r="A15" s="37" t="s">
        <v>20</v>
      </c>
      <c r="B15" s="61"/>
      <c r="C15" s="37"/>
      <c r="D15" s="63"/>
      <c r="E15" s="61"/>
      <c r="F15" s="37"/>
      <c r="G15" s="63"/>
      <c r="H15" s="63"/>
      <c r="I15" s="63"/>
      <c r="J15" s="70"/>
      <c r="K15" s="70"/>
      <c r="L15" s="67">
        <v>1</v>
      </c>
      <c r="M15" s="65">
        <v>5</v>
      </c>
      <c r="N15" s="66">
        <f t="shared" si="8"/>
        <v>3</v>
      </c>
      <c r="O15" s="64">
        <v>1</v>
      </c>
      <c r="P15" s="65">
        <v>5</v>
      </c>
      <c r="Q15" s="66">
        <f t="shared" si="4"/>
        <v>1</v>
      </c>
      <c r="R15" s="61"/>
      <c r="S15" s="37"/>
      <c r="T15" s="63"/>
      <c r="U15" s="88">
        <f t="shared" ref="U15:U16" si="10">5*($O$4+$L$4)</f>
        <v>4</v>
      </c>
      <c r="V15" s="88">
        <f t="shared" si="5"/>
        <v>4</v>
      </c>
      <c r="W15" s="89">
        <f t="shared" si="6"/>
        <v>0.80000000000000004</v>
      </c>
      <c r="X15" s="89">
        <f t="shared" si="7"/>
        <v>0.80000000000000004</v>
      </c>
    </row>
    <row r="16" ht="24" customHeight="1">
      <c r="A16" s="37" t="s">
        <v>21</v>
      </c>
      <c r="B16" s="64">
        <v>111.09999999999999</v>
      </c>
      <c r="C16" s="65">
        <v>5</v>
      </c>
      <c r="D16" s="66">
        <f t="shared" ref="D16:D25" si="11">C16*$B$4</f>
        <v>4</v>
      </c>
      <c r="E16" s="64"/>
      <c r="F16" s="65">
        <v>5</v>
      </c>
      <c r="G16" s="66">
        <f t="shared" ref="G16:G25" si="12">F16*$E$4</f>
        <v>1</v>
      </c>
      <c r="H16" s="63">
        <f t="shared" ref="H16:H19" si="13">5*($B$4+$E$4)</f>
        <v>5</v>
      </c>
      <c r="I16" s="63">
        <f t="shared" ref="I16:I25" si="14">D16+G16</f>
        <v>5</v>
      </c>
      <c r="J16" s="70">
        <f t="shared" ref="J16:J25" si="15">H16*0.3</f>
        <v>1.5</v>
      </c>
      <c r="K16" s="70">
        <f t="shared" ref="K16:K25" si="16">I16*0.3</f>
        <v>1.5</v>
      </c>
      <c r="L16" s="67">
        <v>1</v>
      </c>
      <c r="M16" s="65">
        <v>5</v>
      </c>
      <c r="N16" s="66">
        <f t="shared" si="8"/>
        <v>3</v>
      </c>
      <c r="O16" s="64">
        <v>1</v>
      </c>
      <c r="P16" s="65">
        <v>5</v>
      </c>
      <c r="Q16" s="66">
        <f t="shared" si="4"/>
        <v>1</v>
      </c>
      <c r="R16" s="61"/>
      <c r="S16" s="37"/>
      <c r="T16" s="63"/>
      <c r="U16" s="88">
        <f t="shared" si="10"/>
        <v>4</v>
      </c>
      <c r="V16" s="88">
        <f t="shared" si="5"/>
        <v>4</v>
      </c>
      <c r="W16" s="89">
        <f t="shared" si="6"/>
        <v>0.80000000000000004</v>
      </c>
      <c r="X16" s="89">
        <f t="shared" si="7"/>
        <v>0.80000000000000004</v>
      </c>
    </row>
    <row r="17" ht="24" customHeight="1">
      <c r="A17" s="37" t="s">
        <v>22</v>
      </c>
      <c r="B17" s="71">
        <v>98.900000000000006</v>
      </c>
      <c r="C17" s="72">
        <v>1</v>
      </c>
      <c r="D17" s="73">
        <f t="shared" si="11"/>
        <v>0.80000000000000004</v>
      </c>
      <c r="E17" s="64"/>
      <c r="F17" s="65">
        <v>5</v>
      </c>
      <c r="G17" s="66">
        <f t="shared" si="12"/>
        <v>1</v>
      </c>
      <c r="H17" s="63">
        <f t="shared" si="13"/>
        <v>5</v>
      </c>
      <c r="I17" s="63">
        <f t="shared" si="14"/>
        <v>1.8</v>
      </c>
      <c r="J17" s="70">
        <f t="shared" si="15"/>
        <v>1.5</v>
      </c>
      <c r="K17" s="70">
        <f t="shared" si="16"/>
        <v>0.54000000000000004</v>
      </c>
      <c r="L17" s="69"/>
      <c r="M17" s="37"/>
      <c r="N17" s="63"/>
      <c r="O17" s="64">
        <v>1</v>
      </c>
      <c r="P17" s="65">
        <v>5</v>
      </c>
      <c r="Q17" s="66">
        <f t="shared" si="4"/>
        <v>1</v>
      </c>
      <c r="R17" s="61"/>
      <c r="S17" s="62"/>
      <c r="T17" s="63"/>
      <c r="U17" s="88">
        <f t="shared" ref="U17:U21" si="17">5*($O$4)</f>
        <v>1</v>
      </c>
      <c r="V17" s="88">
        <f t="shared" si="5"/>
        <v>1</v>
      </c>
      <c r="W17" s="89">
        <f t="shared" si="6"/>
        <v>0.20000000000000001</v>
      </c>
      <c r="X17" s="89">
        <f t="shared" si="7"/>
        <v>0.20000000000000001</v>
      </c>
    </row>
    <row r="18" ht="24" customHeight="1">
      <c r="A18" s="37" t="s">
        <v>23</v>
      </c>
      <c r="B18" s="61"/>
      <c r="C18" s="37"/>
      <c r="D18" s="63"/>
      <c r="E18" s="61"/>
      <c r="F18" s="37"/>
      <c r="G18" s="63"/>
      <c r="H18" s="63"/>
      <c r="I18" s="63"/>
      <c r="J18" s="70"/>
      <c r="K18" s="70"/>
      <c r="L18" s="69"/>
      <c r="M18" s="37"/>
      <c r="N18" s="63"/>
      <c r="O18" s="64">
        <v>1</v>
      </c>
      <c r="P18" s="65">
        <v>5</v>
      </c>
      <c r="Q18" s="66">
        <f t="shared" si="4"/>
        <v>1</v>
      </c>
      <c r="R18" s="61"/>
      <c r="S18" s="37"/>
      <c r="T18" s="63"/>
      <c r="U18" s="88">
        <f t="shared" si="17"/>
        <v>1</v>
      </c>
      <c r="V18" s="88">
        <f t="shared" si="5"/>
        <v>1</v>
      </c>
      <c r="W18" s="89">
        <f t="shared" si="6"/>
        <v>0.20000000000000001</v>
      </c>
      <c r="X18" s="89">
        <f t="shared" si="7"/>
        <v>0.20000000000000001</v>
      </c>
    </row>
    <row r="19" ht="24" customHeight="1">
      <c r="A19" s="37" t="s">
        <v>24</v>
      </c>
      <c r="B19" s="64">
        <v>119</v>
      </c>
      <c r="C19" s="65">
        <v>5</v>
      </c>
      <c r="D19" s="66">
        <f t="shared" si="11"/>
        <v>4</v>
      </c>
      <c r="E19" s="71">
        <v>2.2000000000000002</v>
      </c>
      <c r="F19" s="72">
        <v>1</v>
      </c>
      <c r="G19" s="73">
        <f t="shared" si="12"/>
        <v>0.20000000000000001</v>
      </c>
      <c r="H19" s="63">
        <f t="shared" si="13"/>
        <v>5</v>
      </c>
      <c r="I19" s="63">
        <f t="shared" si="14"/>
        <v>4.2000000000000002</v>
      </c>
      <c r="J19" s="70">
        <f t="shared" si="15"/>
        <v>1.5</v>
      </c>
      <c r="K19" s="70">
        <f t="shared" si="16"/>
        <v>1.26</v>
      </c>
      <c r="L19" s="69"/>
      <c r="M19" s="37"/>
      <c r="N19" s="63"/>
      <c r="O19" s="64">
        <v>1</v>
      </c>
      <c r="P19" s="65">
        <v>5</v>
      </c>
      <c r="Q19" s="66">
        <f t="shared" si="4"/>
        <v>1</v>
      </c>
      <c r="R19" s="61"/>
      <c r="S19" s="37"/>
      <c r="T19" s="63"/>
      <c r="U19" s="88">
        <f t="shared" si="17"/>
        <v>1</v>
      </c>
      <c r="V19" s="88">
        <f t="shared" si="5"/>
        <v>1</v>
      </c>
      <c r="W19" s="89">
        <f t="shared" si="6"/>
        <v>0.20000000000000001</v>
      </c>
      <c r="X19" s="89">
        <f t="shared" si="7"/>
        <v>0.20000000000000001</v>
      </c>
    </row>
    <row r="20" ht="24" customHeight="1">
      <c r="A20" s="37" t="s">
        <v>25</v>
      </c>
      <c r="B20" s="64">
        <v>104.8</v>
      </c>
      <c r="C20" s="65">
        <v>5</v>
      </c>
      <c r="D20" s="66">
        <f t="shared" si="11"/>
        <v>4</v>
      </c>
      <c r="E20" s="61"/>
      <c r="F20" s="37"/>
      <c r="G20" s="63"/>
      <c r="H20" s="63">
        <f>5*($B$4)</f>
        <v>4</v>
      </c>
      <c r="I20" s="63">
        <f t="shared" si="14"/>
        <v>4</v>
      </c>
      <c r="J20" s="70">
        <f t="shared" si="15"/>
        <v>1.2</v>
      </c>
      <c r="K20" s="70">
        <f t="shared" si="16"/>
        <v>1.2</v>
      </c>
      <c r="L20" s="69"/>
      <c r="M20" s="37"/>
      <c r="N20" s="63"/>
      <c r="O20" s="64">
        <v>1</v>
      </c>
      <c r="P20" s="65">
        <v>5</v>
      </c>
      <c r="Q20" s="66">
        <f t="shared" si="4"/>
        <v>1</v>
      </c>
      <c r="R20" s="61"/>
      <c r="S20" s="37"/>
      <c r="T20" s="63"/>
      <c r="U20" s="88">
        <f t="shared" si="17"/>
        <v>1</v>
      </c>
      <c r="V20" s="88">
        <f t="shared" si="5"/>
        <v>1</v>
      </c>
      <c r="W20" s="89">
        <f t="shared" si="6"/>
        <v>0.20000000000000001</v>
      </c>
      <c r="X20" s="89">
        <f t="shared" si="7"/>
        <v>0.20000000000000001</v>
      </c>
    </row>
    <row r="21" ht="24" customHeight="1">
      <c r="A21" s="37" t="s">
        <v>26</v>
      </c>
      <c r="B21" s="61"/>
      <c r="C21" s="37"/>
      <c r="D21" s="63"/>
      <c r="E21" s="61"/>
      <c r="F21" s="37"/>
      <c r="G21" s="63"/>
      <c r="H21" s="63"/>
      <c r="I21" s="63"/>
      <c r="J21" s="70"/>
      <c r="K21" s="70"/>
      <c r="L21" s="69"/>
      <c r="M21" s="37"/>
      <c r="N21" s="63"/>
      <c r="O21" s="64">
        <v>1</v>
      </c>
      <c r="P21" s="65">
        <v>5</v>
      </c>
      <c r="Q21" s="66">
        <f t="shared" si="4"/>
        <v>1</v>
      </c>
      <c r="R21" s="61"/>
      <c r="S21" s="37"/>
      <c r="T21" s="63"/>
      <c r="U21" s="88">
        <f t="shared" si="17"/>
        <v>1</v>
      </c>
      <c r="V21" s="88">
        <f t="shared" si="5"/>
        <v>1</v>
      </c>
      <c r="W21" s="89">
        <f t="shared" si="6"/>
        <v>0.20000000000000001</v>
      </c>
      <c r="X21" s="89">
        <f t="shared" si="7"/>
        <v>0.20000000000000001</v>
      </c>
    </row>
    <row r="22" ht="30">
      <c r="A22" s="37" t="s">
        <v>27</v>
      </c>
      <c r="B22" s="64" t="s">
        <v>98</v>
      </c>
      <c r="C22" s="65">
        <v>5</v>
      </c>
      <c r="D22" s="66">
        <f t="shared" si="11"/>
        <v>4</v>
      </c>
      <c r="E22" s="61"/>
      <c r="F22" s="37"/>
      <c r="G22" s="63"/>
      <c r="H22" s="63">
        <f>5*($B$4)</f>
        <v>4</v>
      </c>
      <c r="I22" s="63">
        <f t="shared" si="14"/>
        <v>4</v>
      </c>
      <c r="J22" s="70">
        <f t="shared" si="15"/>
        <v>1.2</v>
      </c>
      <c r="K22" s="70">
        <f t="shared" si="16"/>
        <v>1.2</v>
      </c>
      <c r="L22" s="67">
        <v>3</v>
      </c>
      <c r="M22" s="65">
        <v>5</v>
      </c>
      <c r="N22" s="66">
        <f t="shared" si="8"/>
        <v>3</v>
      </c>
      <c r="O22" s="64">
        <v>1</v>
      </c>
      <c r="P22" s="65">
        <v>5</v>
      </c>
      <c r="Q22" s="66">
        <f t="shared" si="4"/>
        <v>1</v>
      </c>
      <c r="R22" s="61"/>
      <c r="S22" s="37"/>
      <c r="T22" s="63"/>
      <c r="U22" s="88">
        <f t="shared" ref="U22:U23" si="18">5*($O$4+$L$4)</f>
        <v>4</v>
      </c>
      <c r="V22" s="88">
        <f t="shared" si="5"/>
        <v>4</v>
      </c>
      <c r="W22" s="89">
        <f t="shared" si="6"/>
        <v>0.80000000000000004</v>
      </c>
      <c r="X22" s="89">
        <f t="shared" si="7"/>
        <v>0.80000000000000004</v>
      </c>
    </row>
    <row r="23" ht="24" customHeight="1">
      <c r="A23" s="37" t="s">
        <v>28</v>
      </c>
      <c r="B23" s="61"/>
      <c r="C23" s="37"/>
      <c r="D23" s="63"/>
      <c r="E23" s="61"/>
      <c r="F23" s="37"/>
      <c r="G23" s="63"/>
      <c r="H23" s="63"/>
      <c r="I23" s="63"/>
      <c r="J23" s="70"/>
      <c r="K23" s="70"/>
      <c r="L23" s="67">
        <v>8</v>
      </c>
      <c r="M23" s="65">
        <v>5</v>
      </c>
      <c r="N23" s="66">
        <f t="shared" si="8"/>
        <v>3</v>
      </c>
      <c r="O23" s="64">
        <v>1</v>
      </c>
      <c r="P23" s="65">
        <v>5</v>
      </c>
      <c r="Q23" s="66">
        <f t="shared" si="4"/>
        <v>1</v>
      </c>
      <c r="R23" s="61"/>
      <c r="S23" s="37"/>
      <c r="T23" s="63"/>
      <c r="U23" s="88">
        <f t="shared" si="18"/>
        <v>4</v>
      </c>
      <c r="V23" s="88">
        <f t="shared" si="5"/>
        <v>4</v>
      </c>
      <c r="W23" s="89">
        <f t="shared" si="6"/>
        <v>0.80000000000000004</v>
      </c>
      <c r="X23" s="89">
        <f t="shared" si="7"/>
        <v>0.80000000000000004</v>
      </c>
    </row>
    <row r="24" ht="24" customHeight="1">
      <c r="A24" s="78" t="s">
        <v>33</v>
      </c>
      <c r="B24" s="64">
        <v>127.3</v>
      </c>
      <c r="C24" s="65">
        <v>5</v>
      </c>
      <c r="D24" s="66">
        <f t="shared" si="11"/>
        <v>4</v>
      </c>
      <c r="E24" s="71">
        <v>1.3999999999999999</v>
      </c>
      <c r="F24" s="72">
        <v>1</v>
      </c>
      <c r="G24" s="73">
        <f t="shared" si="12"/>
        <v>0.20000000000000001</v>
      </c>
      <c r="H24" s="63">
        <f t="shared" ref="H24:H25" si="19">5*($B$4+$E$4)</f>
        <v>5</v>
      </c>
      <c r="I24" s="63">
        <f t="shared" si="14"/>
        <v>4.2000000000000002</v>
      </c>
      <c r="J24" s="70">
        <f t="shared" si="15"/>
        <v>1.5</v>
      </c>
      <c r="K24" s="70">
        <f t="shared" si="16"/>
        <v>1.26</v>
      </c>
      <c r="L24" s="69"/>
      <c r="M24" s="37"/>
      <c r="N24" s="63"/>
      <c r="O24" s="64">
        <v>1</v>
      </c>
      <c r="P24" s="65">
        <v>5</v>
      </c>
      <c r="Q24" s="66">
        <f t="shared" si="4"/>
        <v>1</v>
      </c>
      <c r="R24" s="61"/>
      <c r="S24" s="37"/>
      <c r="T24" s="63"/>
      <c r="U24" s="88">
        <f t="shared" ref="U24:U25" si="20">5*($O$4)</f>
        <v>1</v>
      </c>
      <c r="V24" s="88">
        <f t="shared" si="5"/>
        <v>1</v>
      </c>
      <c r="W24" s="89">
        <f t="shared" si="6"/>
        <v>0.20000000000000001</v>
      </c>
      <c r="X24" s="89">
        <f t="shared" si="7"/>
        <v>0.20000000000000001</v>
      </c>
    </row>
    <row r="25" ht="24" customHeight="1">
      <c r="A25" s="78" t="s">
        <v>34</v>
      </c>
      <c r="B25" s="64">
        <v>193.90000000000001</v>
      </c>
      <c r="C25" s="65">
        <v>5</v>
      </c>
      <c r="D25" s="66">
        <f t="shared" si="11"/>
        <v>4</v>
      </c>
      <c r="E25" s="64">
        <v>1</v>
      </c>
      <c r="F25" s="65">
        <v>5</v>
      </c>
      <c r="G25" s="66">
        <f t="shared" si="12"/>
        <v>1</v>
      </c>
      <c r="H25" s="63">
        <f t="shared" si="19"/>
        <v>5</v>
      </c>
      <c r="I25" s="63">
        <f t="shared" si="14"/>
        <v>5</v>
      </c>
      <c r="J25" s="70">
        <f t="shared" si="15"/>
        <v>1.5</v>
      </c>
      <c r="K25" s="70">
        <f t="shared" si="16"/>
        <v>1.5</v>
      </c>
      <c r="L25" s="69"/>
      <c r="M25" s="37"/>
      <c r="N25" s="63"/>
      <c r="O25" s="64">
        <v>1</v>
      </c>
      <c r="P25" s="65">
        <v>5</v>
      </c>
      <c r="Q25" s="66">
        <f t="shared" si="4"/>
        <v>1</v>
      </c>
      <c r="R25" s="61"/>
      <c r="S25" s="37"/>
      <c r="T25" s="63"/>
      <c r="U25" s="88">
        <f t="shared" si="20"/>
        <v>1</v>
      </c>
      <c r="V25" s="88">
        <f t="shared" si="5"/>
        <v>1</v>
      </c>
      <c r="W25" s="89">
        <f t="shared" si="6"/>
        <v>0.20000000000000001</v>
      </c>
      <c r="X25" s="89">
        <f t="shared" si="7"/>
        <v>0.20000000000000001</v>
      </c>
    </row>
  </sheetData>
  <mergeCells count="31">
    <mergeCell ref="A1:A6"/>
    <mergeCell ref="B1:X1"/>
    <mergeCell ref="B2:G2"/>
    <mergeCell ref="H2:I2"/>
    <mergeCell ref="J2:K2"/>
    <mergeCell ref="L2:T2"/>
    <mergeCell ref="U2:V2"/>
    <mergeCell ref="W2:X2"/>
    <mergeCell ref="B3:D3"/>
    <mergeCell ref="E3:G3"/>
    <mergeCell ref="H3:H6"/>
    <mergeCell ref="I3:I6"/>
    <mergeCell ref="J3:J6"/>
    <mergeCell ref="K3:K6"/>
    <mergeCell ref="L3:N3"/>
    <mergeCell ref="O3:Q3"/>
    <mergeCell ref="R3:T3"/>
    <mergeCell ref="U3:U6"/>
    <mergeCell ref="V3:V6"/>
    <mergeCell ref="W3:W6"/>
    <mergeCell ref="X3:X6"/>
    <mergeCell ref="B4:D4"/>
    <mergeCell ref="E4:G4"/>
    <mergeCell ref="L4:N4"/>
    <mergeCell ref="O4:Q4"/>
    <mergeCell ref="R4:T4"/>
    <mergeCell ref="B5:D5"/>
    <mergeCell ref="E5:G5"/>
    <mergeCell ref="L5:N5"/>
    <mergeCell ref="O5:Q5"/>
    <mergeCell ref="R5:T5"/>
  </mergeCells>
  <printOptions headings="0" gridLines="0"/>
  <pageMargins left="0.19685039370078738" right="0.19685039370078738" top="0.19685039370078738" bottom="0.19685039370078738" header="0.29999999999999999" footer="0.29999999999999999"/>
  <pageSetup paperSize="9" scale="85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1" activeCellId="0" sqref="A1"/>
    </sheetView>
  </sheetViews>
  <sheetFormatPr defaultRowHeight="14.25"/>
  <cols>
    <col customWidth="1" min="1" max="1" width="18.140625"/>
  </cols>
  <sheetData>
    <row r="1">
      <c r="A1" s="33" t="s">
        <v>0</v>
      </c>
      <c r="B1" s="34" t="s">
        <v>5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6"/>
    </row>
    <row r="2" ht="44.25" customHeight="1">
      <c r="A2" s="37"/>
      <c r="B2" s="38" t="s">
        <v>99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41" t="s">
        <v>44</v>
      </c>
      <c r="AD2" s="42"/>
      <c r="AE2" s="43" t="s">
        <v>45</v>
      </c>
      <c r="AF2" s="44"/>
    </row>
    <row r="3" ht="49.5" customHeight="1">
      <c r="A3" s="37"/>
      <c r="B3" s="41" t="s">
        <v>100</v>
      </c>
      <c r="C3" s="45"/>
      <c r="D3" s="45"/>
      <c r="E3" s="45"/>
      <c r="F3" s="45"/>
      <c r="G3" s="42"/>
      <c r="H3" s="41" t="s">
        <v>101</v>
      </c>
      <c r="I3" s="45"/>
      <c r="J3" s="45"/>
      <c r="K3" s="45"/>
      <c r="L3" s="45"/>
      <c r="M3" s="45"/>
      <c r="N3" s="45"/>
      <c r="O3" s="45"/>
      <c r="P3" s="42"/>
      <c r="Q3" s="46" t="s">
        <v>102</v>
      </c>
      <c r="R3" s="47"/>
      <c r="S3" s="48"/>
      <c r="T3" s="46" t="s">
        <v>103</v>
      </c>
      <c r="U3" s="47"/>
      <c r="V3" s="48"/>
      <c r="W3" s="46" t="s">
        <v>104</v>
      </c>
      <c r="X3" s="47"/>
      <c r="Y3" s="48"/>
      <c r="Z3" s="46" t="s">
        <v>105</v>
      </c>
      <c r="AA3" s="47"/>
      <c r="AB3" s="48"/>
      <c r="AC3" s="33" t="s">
        <v>53</v>
      </c>
      <c r="AD3" s="33" t="s">
        <v>54</v>
      </c>
      <c r="AE3" s="49" t="s">
        <v>106</v>
      </c>
      <c r="AF3" s="49" t="s">
        <v>107</v>
      </c>
    </row>
    <row r="4" ht="44.25" customHeight="1">
      <c r="A4" s="37"/>
      <c r="B4" s="41" t="s">
        <v>108</v>
      </c>
      <c r="C4" s="45"/>
      <c r="D4" s="42"/>
      <c r="E4" s="41" t="s">
        <v>109</v>
      </c>
      <c r="F4" s="45"/>
      <c r="G4" s="42"/>
      <c r="H4" s="41" t="s">
        <v>59</v>
      </c>
      <c r="I4" s="45"/>
      <c r="J4" s="42"/>
      <c r="K4" s="41" t="s">
        <v>110</v>
      </c>
      <c r="L4" s="45"/>
      <c r="M4" s="42"/>
      <c r="N4" s="41" t="s">
        <v>111</v>
      </c>
      <c r="O4" s="45"/>
      <c r="P4" s="42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53"/>
      <c r="AF4" s="53"/>
    </row>
    <row r="5">
      <c r="A5" s="37"/>
      <c r="B5" s="82">
        <v>0.20000000000000001</v>
      </c>
      <c r="C5" s="83"/>
      <c r="D5" s="84"/>
      <c r="E5" s="82">
        <v>0.10000000000000001</v>
      </c>
      <c r="F5" s="83"/>
      <c r="G5" s="84"/>
      <c r="H5" s="82">
        <v>0.059999999999999998</v>
      </c>
      <c r="I5" s="83"/>
      <c r="J5" s="84"/>
      <c r="K5" s="82">
        <v>0.059999999999999998</v>
      </c>
      <c r="L5" s="83"/>
      <c r="M5" s="84"/>
      <c r="N5" s="82">
        <v>0.12</v>
      </c>
      <c r="O5" s="83"/>
      <c r="P5" s="84"/>
      <c r="Q5" s="82">
        <v>0.050000000000000003</v>
      </c>
      <c r="R5" s="83"/>
      <c r="S5" s="84"/>
      <c r="T5" s="82">
        <v>0.050000000000000003</v>
      </c>
      <c r="U5" s="83"/>
      <c r="V5" s="84"/>
      <c r="W5" s="82">
        <v>0.10000000000000001</v>
      </c>
      <c r="X5" s="83"/>
      <c r="Y5" s="84"/>
      <c r="Z5" s="82">
        <v>0.10000000000000001</v>
      </c>
      <c r="AA5" s="83"/>
      <c r="AB5" s="84"/>
      <c r="AC5" s="37"/>
      <c r="AD5" s="37"/>
      <c r="AE5" s="53"/>
      <c r="AF5" s="53"/>
    </row>
    <row r="6" ht="15">
      <c r="A6" s="37"/>
      <c r="B6" s="58" t="s">
        <v>69</v>
      </c>
      <c r="C6" s="53" t="s">
        <v>70</v>
      </c>
      <c r="D6" s="53" t="s">
        <v>71</v>
      </c>
      <c r="E6" s="58" t="s">
        <v>69</v>
      </c>
      <c r="F6" s="53" t="s">
        <v>70</v>
      </c>
      <c r="G6" s="53" t="s">
        <v>71</v>
      </c>
      <c r="H6" s="58" t="s">
        <v>69</v>
      </c>
      <c r="I6" s="53" t="s">
        <v>70</v>
      </c>
      <c r="J6" s="53" t="s">
        <v>71</v>
      </c>
      <c r="K6" s="58" t="s">
        <v>69</v>
      </c>
      <c r="L6" s="53" t="s">
        <v>70</v>
      </c>
      <c r="M6" s="53" t="s">
        <v>71</v>
      </c>
      <c r="N6" s="58" t="s">
        <v>72</v>
      </c>
      <c r="O6" s="53" t="s">
        <v>70</v>
      </c>
      <c r="P6" s="53" t="s">
        <v>71</v>
      </c>
      <c r="Q6" s="58" t="s">
        <v>69</v>
      </c>
      <c r="R6" s="53" t="s">
        <v>70</v>
      </c>
      <c r="S6" s="53" t="s">
        <v>71</v>
      </c>
      <c r="T6" s="58" t="s">
        <v>69</v>
      </c>
      <c r="U6" s="53" t="s">
        <v>70</v>
      </c>
      <c r="V6" s="53" t="s">
        <v>71</v>
      </c>
      <c r="W6" s="58" t="s">
        <v>112</v>
      </c>
      <c r="X6" s="53" t="s">
        <v>70</v>
      </c>
      <c r="Y6" s="53" t="s">
        <v>71</v>
      </c>
      <c r="Z6" s="58" t="s">
        <v>112</v>
      </c>
      <c r="AA6" s="53" t="s">
        <v>70</v>
      </c>
      <c r="AB6" s="53" t="s">
        <v>71</v>
      </c>
      <c r="AC6" s="37"/>
      <c r="AD6" s="37"/>
      <c r="AE6" s="53"/>
      <c r="AF6" s="53"/>
    </row>
    <row r="7" ht="45">
      <c r="A7" s="37" t="s">
        <v>113</v>
      </c>
      <c r="B7" s="68"/>
      <c r="C7" s="37"/>
      <c r="D7" s="63"/>
      <c r="E7" s="75">
        <v>8.0999999999999996</v>
      </c>
      <c r="F7" s="76">
        <v>4</v>
      </c>
      <c r="G7" s="77">
        <f t="shared" ref="G7:G9" si="21">F7*$E$5</f>
        <v>0.40000000000000002</v>
      </c>
      <c r="H7" s="68"/>
      <c r="I7" s="62"/>
      <c r="J7" s="63"/>
      <c r="K7" s="90">
        <v>100</v>
      </c>
      <c r="L7" s="65">
        <v>5</v>
      </c>
      <c r="M7" s="66">
        <f t="shared" ref="M7:M9" si="22">L7*$K$5</f>
        <v>0.29999999999999999</v>
      </c>
      <c r="N7" s="90">
        <v>0</v>
      </c>
      <c r="O7" s="65">
        <v>5</v>
      </c>
      <c r="P7" s="66">
        <f t="shared" ref="P7:P9" si="23">O7*$N$5</f>
        <v>0.59999999999999998</v>
      </c>
      <c r="Q7" s="90">
        <v>100</v>
      </c>
      <c r="R7" s="65">
        <v>5</v>
      </c>
      <c r="S7" s="66">
        <f t="shared" ref="S7:S9" si="24">R7*$Q$5</f>
        <v>0.25</v>
      </c>
      <c r="T7" s="90">
        <v>100</v>
      </c>
      <c r="U7" s="65">
        <v>5</v>
      </c>
      <c r="V7" s="66">
        <f t="shared" ref="V7:V9" si="25">U7*$T$5</f>
        <v>0.25</v>
      </c>
      <c r="W7" s="90">
        <v>0</v>
      </c>
      <c r="X7" s="65">
        <v>5</v>
      </c>
      <c r="Y7" s="66">
        <f t="shared" ref="Y7:Y9" si="26">X7*$W$5</f>
        <v>0.5</v>
      </c>
      <c r="Z7" s="90">
        <v>0</v>
      </c>
      <c r="AA7" s="65">
        <v>5</v>
      </c>
      <c r="AB7" s="66">
        <f t="shared" ref="AB7:AB9" si="27">AA7*$Z$5</f>
        <v>0.5</v>
      </c>
      <c r="AC7" s="63">
        <f t="shared" ref="AC7:AC9" si="28">5*($E$5+$Q$5+$T$5+$W$5+$N$5+$K$5+$Z$5)</f>
        <v>2.9000000000000004</v>
      </c>
      <c r="AD7" s="63">
        <f t="shared" ref="AD7:AD9" si="29">D7+G7+J7+M7+P7+S7+V7+Y7+AB7</f>
        <v>2.7999999999999998</v>
      </c>
      <c r="AE7" s="70">
        <f t="shared" ref="AE7:AE9" si="30">AC7*0.35</f>
        <v>1.0150000000000001</v>
      </c>
      <c r="AF7" s="70">
        <f t="shared" ref="AF7:AF9" si="31">AD7*0.35</f>
        <v>0.97999999999999987</v>
      </c>
    </row>
    <row r="8" ht="45">
      <c r="A8" s="37" t="s">
        <v>114</v>
      </c>
      <c r="B8" s="68"/>
      <c r="C8" s="37"/>
      <c r="D8" s="63"/>
      <c r="E8" s="90">
        <v>0.20000000000000001</v>
      </c>
      <c r="F8" s="65">
        <v>5</v>
      </c>
      <c r="G8" s="66">
        <f t="shared" si="21"/>
        <v>0.5</v>
      </c>
      <c r="H8" s="68"/>
      <c r="I8" s="62"/>
      <c r="J8" s="63"/>
      <c r="K8" s="90">
        <v>100</v>
      </c>
      <c r="L8" s="65">
        <v>5</v>
      </c>
      <c r="M8" s="66">
        <f t="shared" si="22"/>
        <v>0.29999999999999999</v>
      </c>
      <c r="N8" s="90">
        <v>0</v>
      </c>
      <c r="O8" s="65">
        <v>5</v>
      </c>
      <c r="P8" s="66">
        <f t="shared" si="23"/>
        <v>0.59999999999999998</v>
      </c>
      <c r="Q8" s="90">
        <v>100</v>
      </c>
      <c r="R8" s="65">
        <v>5</v>
      </c>
      <c r="S8" s="66">
        <f t="shared" si="24"/>
        <v>0.25</v>
      </c>
      <c r="T8" s="90">
        <v>100</v>
      </c>
      <c r="U8" s="65">
        <v>5</v>
      </c>
      <c r="V8" s="66">
        <f t="shared" si="25"/>
        <v>0.25</v>
      </c>
      <c r="W8" s="90">
        <v>0</v>
      </c>
      <c r="X8" s="65">
        <v>5</v>
      </c>
      <c r="Y8" s="66">
        <f t="shared" si="26"/>
        <v>0.5</v>
      </c>
      <c r="Z8" s="90">
        <v>0</v>
      </c>
      <c r="AA8" s="65">
        <v>5</v>
      </c>
      <c r="AB8" s="66">
        <f t="shared" si="27"/>
        <v>0.5</v>
      </c>
      <c r="AC8" s="63">
        <f t="shared" si="28"/>
        <v>2.9000000000000004</v>
      </c>
      <c r="AD8" s="63">
        <f t="shared" si="29"/>
        <v>2.8999999999999999</v>
      </c>
      <c r="AE8" s="70">
        <f t="shared" si="30"/>
        <v>1.0150000000000001</v>
      </c>
      <c r="AF8" s="70">
        <f t="shared" si="31"/>
        <v>1.0149999999999999</v>
      </c>
    </row>
    <row r="9" ht="45">
      <c r="A9" s="37" t="s">
        <v>115</v>
      </c>
      <c r="B9" s="68"/>
      <c r="C9" s="37"/>
      <c r="D9" s="63"/>
      <c r="E9" s="75">
        <v>10.9</v>
      </c>
      <c r="F9" s="76">
        <v>4</v>
      </c>
      <c r="G9" s="77">
        <f t="shared" si="21"/>
        <v>0.40000000000000002</v>
      </c>
      <c r="H9" s="68"/>
      <c r="I9" s="62"/>
      <c r="J9" s="63"/>
      <c r="K9" s="90">
        <v>100</v>
      </c>
      <c r="L9" s="65">
        <v>5</v>
      </c>
      <c r="M9" s="66">
        <f t="shared" si="22"/>
        <v>0.29999999999999999</v>
      </c>
      <c r="N9" s="90">
        <v>0</v>
      </c>
      <c r="O9" s="65">
        <v>5</v>
      </c>
      <c r="P9" s="66">
        <f t="shared" si="23"/>
        <v>0.59999999999999998</v>
      </c>
      <c r="Q9" s="90">
        <v>100</v>
      </c>
      <c r="R9" s="65">
        <v>5</v>
      </c>
      <c r="S9" s="66">
        <f t="shared" si="24"/>
        <v>0.25</v>
      </c>
      <c r="T9" s="90">
        <v>100</v>
      </c>
      <c r="U9" s="65">
        <v>5</v>
      </c>
      <c r="V9" s="66">
        <f t="shared" si="25"/>
        <v>0.25</v>
      </c>
      <c r="W9" s="90">
        <v>0</v>
      </c>
      <c r="X9" s="65">
        <v>5</v>
      </c>
      <c r="Y9" s="66">
        <f t="shared" si="26"/>
        <v>0.5</v>
      </c>
      <c r="Z9" s="90">
        <v>0</v>
      </c>
      <c r="AA9" s="65">
        <v>5</v>
      </c>
      <c r="AB9" s="66">
        <f t="shared" si="27"/>
        <v>0.5</v>
      </c>
      <c r="AC9" s="63">
        <f t="shared" si="28"/>
        <v>2.9000000000000004</v>
      </c>
      <c r="AD9" s="63">
        <f t="shared" si="29"/>
        <v>2.7999999999999998</v>
      </c>
      <c r="AE9" s="70">
        <f t="shared" si="30"/>
        <v>1.0150000000000001</v>
      </c>
      <c r="AF9" s="70">
        <f t="shared" si="31"/>
        <v>0.97999999999999987</v>
      </c>
    </row>
    <row r="10" ht="45">
      <c r="A10" s="37" t="s">
        <v>116</v>
      </c>
      <c r="B10" s="68"/>
      <c r="C10" s="37"/>
      <c r="D10" s="63"/>
      <c r="E10" s="90">
        <v>1.6000000000000001</v>
      </c>
      <c r="F10" s="65">
        <v>5</v>
      </c>
      <c r="G10" s="66">
        <f t="shared" ref="G10:G14" si="32">F10*$E$5</f>
        <v>0.5</v>
      </c>
      <c r="H10" s="68"/>
      <c r="I10" s="62"/>
      <c r="J10" s="63"/>
      <c r="K10" s="68"/>
      <c r="L10" s="37"/>
      <c r="M10" s="63"/>
      <c r="N10" s="68"/>
      <c r="O10" s="37"/>
      <c r="P10" s="68"/>
      <c r="Q10" s="90">
        <v>100</v>
      </c>
      <c r="R10" s="65">
        <v>5</v>
      </c>
      <c r="S10" s="66">
        <f t="shared" ref="S10:S14" si="33">R10*$Q$5</f>
        <v>0.25</v>
      </c>
      <c r="T10" s="90">
        <v>99.700000000000003</v>
      </c>
      <c r="U10" s="65">
        <v>5</v>
      </c>
      <c r="V10" s="66">
        <f t="shared" ref="V10:V14" si="34">U10*$T$5</f>
        <v>0.25</v>
      </c>
      <c r="W10" s="90">
        <v>0</v>
      </c>
      <c r="X10" s="65">
        <v>5</v>
      </c>
      <c r="Y10" s="66">
        <f t="shared" ref="Y10:Y14" si="35">X10*$W$5</f>
        <v>0.5</v>
      </c>
      <c r="Z10" s="90">
        <v>0</v>
      </c>
      <c r="AA10" s="65">
        <v>5</v>
      </c>
      <c r="AB10" s="66">
        <f t="shared" ref="AB10:AB14" si="36">AA10*$Z$5</f>
        <v>0.5</v>
      </c>
      <c r="AC10" s="63">
        <f>5*(E5+Q5+T5+W5+Z5)</f>
        <v>2</v>
      </c>
      <c r="AD10" s="63">
        <f t="shared" ref="AD10:AD14" si="37">D10+G10+J10+M10+P10+S10+V10+Y10+AB10</f>
        <v>2</v>
      </c>
      <c r="AE10" s="70">
        <f t="shared" ref="AE10:AE14" si="38">AC10*0.35</f>
        <v>0.69999999999999996</v>
      </c>
      <c r="AF10" s="70">
        <f t="shared" ref="AF10:AF14" si="39">AD10*0.35</f>
        <v>0.69999999999999996</v>
      </c>
    </row>
    <row r="11" ht="45">
      <c r="A11" s="37" t="s">
        <v>117</v>
      </c>
      <c r="B11" s="68"/>
      <c r="C11" s="37"/>
      <c r="D11" s="63"/>
      <c r="E11" s="90">
        <v>2</v>
      </c>
      <c r="F11" s="65">
        <v>5</v>
      </c>
      <c r="G11" s="66">
        <f t="shared" si="32"/>
        <v>0.5</v>
      </c>
      <c r="H11" s="68"/>
      <c r="I11" s="62"/>
      <c r="J11" s="63"/>
      <c r="K11" s="90">
        <v>100</v>
      </c>
      <c r="L11" s="65">
        <v>5</v>
      </c>
      <c r="M11" s="66">
        <f t="shared" ref="M11:M13" si="40">L11*$K$5</f>
        <v>0.29999999999999999</v>
      </c>
      <c r="N11" s="90">
        <v>0</v>
      </c>
      <c r="O11" s="65">
        <v>5</v>
      </c>
      <c r="P11" s="66">
        <f t="shared" ref="P11:P13" si="41">O11*$N$5</f>
        <v>0.59999999999999998</v>
      </c>
      <c r="Q11" s="90">
        <v>100</v>
      </c>
      <c r="R11" s="65">
        <v>5</v>
      </c>
      <c r="S11" s="66">
        <f t="shared" si="33"/>
        <v>0.25</v>
      </c>
      <c r="T11" s="90">
        <v>100</v>
      </c>
      <c r="U11" s="65">
        <v>5</v>
      </c>
      <c r="V11" s="66">
        <f t="shared" si="34"/>
        <v>0.25</v>
      </c>
      <c r="W11" s="90">
        <v>0</v>
      </c>
      <c r="X11" s="65">
        <v>5</v>
      </c>
      <c r="Y11" s="66">
        <f t="shared" si="35"/>
        <v>0.5</v>
      </c>
      <c r="Z11" s="90">
        <v>0</v>
      </c>
      <c r="AA11" s="65">
        <v>5</v>
      </c>
      <c r="AB11" s="66">
        <f t="shared" si="36"/>
        <v>0.5</v>
      </c>
      <c r="AC11" s="63">
        <f t="shared" ref="AC11:AC13" si="42">5*($E$5+$Q$5+$T$5+$W$5+$N$5+$K$5+$Z$5)</f>
        <v>2.9000000000000004</v>
      </c>
      <c r="AD11" s="63">
        <f t="shared" si="37"/>
        <v>2.8999999999999999</v>
      </c>
      <c r="AE11" s="70">
        <f t="shared" si="38"/>
        <v>1.0150000000000001</v>
      </c>
      <c r="AF11" s="70">
        <f t="shared" si="39"/>
        <v>1.0149999999999999</v>
      </c>
    </row>
    <row r="12" ht="45">
      <c r="A12" s="37" t="s">
        <v>118</v>
      </c>
      <c r="B12" s="68"/>
      <c r="C12" s="37"/>
      <c r="D12" s="63"/>
      <c r="E12" s="75">
        <v>6.5</v>
      </c>
      <c r="F12" s="76">
        <v>4</v>
      </c>
      <c r="G12" s="77">
        <f t="shared" si="32"/>
        <v>0.40000000000000002</v>
      </c>
      <c r="H12" s="68"/>
      <c r="I12" s="62"/>
      <c r="J12" s="63"/>
      <c r="K12" s="90">
        <v>100</v>
      </c>
      <c r="L12" s="65">
        <v>5</v>
      </c>
      <c r="M12" s="66">
        <f t="shared" si="40"/>
        <v>0.29999999999999999</v>
      </c>
      <c r="N12" s="90">
        <v>0</v>
      </c>
      <c r="O12" s="65">
        <v>5</v>
      </c>
      <c r="P12" s="66">
        <f t="shared" si="41"/>
        <v>0.59999999999999998</v>
      </c>
      <c r="Q12" s="90">
        <v>100</v>
      </c>
      <c r="R12" s="65">
        <v>5</v>
      </c>
      <c r="S12" s="66">
        <f t="shared" si="33"/>
        <v>0.25</v>
      </c>
      <c r="T12" s="90">
        <v>100</v>
      </c>
      <c r="U12" s="65">
        <v>5</v>
      </c>
      <c r="V12" s="66">
        <f t="shared" si="34"/>
        <v>0.25</v>
      </c>
      <c r="W12" s="90">
        <v>0</v>
      </c>
      <c r="X12" s="65">
        <v>5</v>
      </c>
      <c r="Y12" s="66">
        <f t="shared" si="35"/>
        <v>0.5</v>
      </c>
      <c r="Z12" s="90">
        <v>0</v>
      </c>
      <c r="AA12" s="65">
        <v>5</v>
      </c>
      <c r="AB12" s="66">
        <f t="shared" si="36"/>
        <v>0.5</v>
      </c>
      <c r="AC12" s="63">
        <f t="shared" si="42"/>
        <v>2.9000000000000004</v>
      </c>
      <c r="AD12" s="63">
        <f t="shared" si="37"/>
        <v>2.7999999999999998</v>
      </c>
      <c r="AE12" s="70">
        <f t="shared" si="38"/>
        <v>1.0150000000000001</v>
      </c>
      <c r="AF12" s="70">
        <f t="shared" si="39"/>
        <v>0.97999999999999987</v>
      </c>
    </row>
    <row r="13" ht="45">
      <c r="A13" s="37" t="s">
        <v>119</v>
      </c>
      <c r="B13" s="68"/>
      <c r="C13" s="37"/>
      <c r="D13" s="63"/>
      <c r="E13" s="90">
        <v>0.40000000000000002</v>
      </c>
      <c r="F13" s="65">
        <v>5</v>
      </c>
      <c r="G13" s="66">
        <f t="shared" si="32"/>
        <v>0.5</v>
      </c>
      <c r="H13" s="68"/>
      <c r="I13" s="62"/>
      <c r="J13" s="63"/>
      <c r="K13" s="90">
        <v>100</v>
      </c>
      <c r="L13" s="65">
        <v>5</v>
      </c>
      <c r="M13" s="66">
        <f t="shared" si="40"/>
        <v>0.29999999999999999</v>
      </c>
      <c r="N13" s="90">
        <v>0</v>
      </c>
      <c r="O13" s="65">
        <v>5</v>
      </c>
      <c r="P13" s="66">
        <f t="shared" si="41"/>
        <v>0.59999999999999998</v>
      </c>
      <c r="Q13" s="90">
        <v>100</v>
      </c>
      <c r="R13" s="65">
        <v>5</v>
      </c>
      <c r="S13" s="66">
        <f t="shared" si="33"/>
        <v>0.25</v>
      </c>
      <c r="T13" s="90">
        <v>100</v>
      </c>
      <c r="U13" s="65">
        <v>5</v>
      </c>
      <c r="V13" s="66">
        <f t="shared" si="34"/>
        <v>0.25</v>
      </c>
      <c r="W13" s="90">
        <v>0</v>
      </c>
      <c r="X13" s="65">
        <v>5</v>
      </c>
      <c r="Y13" s="66">
        <f t="shared" si="35"/>
        <v>0.5</v>
      </c>
      <c r="Z13" s="90">
        <v>0</v>
      </c>
      <c r="AA13" s="65">
        <v>5</v>
      </c>
      <c r="AB13" s="66">
        <f t="shared" si="36"/>
        <v>0.5</v>
      </c>
      <c r="AC13" s="63">
        <f t="shared" si="42"/>
        <v>2.9000000000000004</v>
      </c>
      <c r="AD13" s="63">
        <f t="shared" si="37"/>
        <v>2.8999999999999999</v>
      </c>
      <c r="AE13" s="70">
        <f t="shared" si="38"/>
        <v>1.0150000000000001</v>
      </c>
      <c r="AF13" s="70">
        <f t="shared" si="39"/>
        <v>1.0149999999999999</v>
      </c>
    </row>
    <row r="14" ht="30">
      <c r="A14" s="37" t="s">
        <v>120</v>
      </c>
      <c r="B14" s="68"/>
      <c r="C14" s="37"/>
      <c r="D14" s="63"/>
      <c r="E14" s="90">
        <v>3.2999999999999998</v>
      </c>
      <c r="F14" s="65">
        <v>5</v>
      </c>
      <c r="G14" s="66">
        <f t="shared" si="32"/>
        <v>0.5</v>
      </c>
      <c r="H14" s="68"/>
      <c r="I14" s="62"/>
      <c r="J14" s="63"/>
      <c r="K14" s="68"/>
      <c r="L14" s="37"/>
      <c r="M14" s="63"/>
      <c r="N14" s="68"/>
      <c r="O14" s="37"/>
      <c r="P14" s="63"/>
      <c r="Q14" s="90">
        <v>100</v>
      </c>
      <c r="R14" s="65">
        <v>5</v>
      </c>
      <c r="S14" s="66">
        <f t="shared" si="33"/>
        <v>0.25</v>
      </c>
      <c r="T14" s="90">
        <v>100</v>
      </c>
      <c r="U14" s="65">
        <v>5</v>
      </c>
      <c r="V14" s="66">
        <f t="shared" si="34"/>
        <v>0.25</v>
      </c>
      <c r="W14" s="90">
        <v>0</v>
      </c>
      <c r="X14" s="65">
        <v>5</v>
      </c>
      <c r="Y14" s="66">
        <f t="shared" si="35"/>
        <v>0.5</v>
      </c>
      <c r="Z14" s="90">
        <v>0</v>
      </c>
      <c r="AA14" s="65">
        <v>5</v>
      </c>
      <c r="AB14" s="66">
        <f t="shared" si="36"/>
        <v>0.5</v>
      </c>
      <c r="AC14" s="63">
        <f>5*($E$5+$Q$5+$T$5+$W$5+Z5)</f>
        <v>2</v>
      </c>
      <c r="AD14" s="63">
        <f t="shared" si="37"/>
        <v>2</v>
      </c>
      <c r="AE14" s="70">
        <f t="shared" si="38"/>
        <v>0.69999999999999996</v>
      </c>
      <c r="AF14" s="70">
        <f t="shared" si="39"/>
        <v>0.69999999999999996</v>
      </c>
    </row>
    <row r="15"/>
  </sheetData>
  <mergeCells count="29">
    <mergeCell ref="A1:A6"/>
    <mergeCell ref="B1:AF1"/>
    <mergeCell ref="B2:AB2"/>
    <mergeCell ref="AC2:AD2"/>
    <mergeCell ref="AE2:AF2"/>
    <mergeCell ref="B3:G3"/>
    <mergeCell ref="H3:P3"/>
    <mergeCell ref="Q3:S4"/>
    <mergeCell ref="T3:V4"/>
    <mergeCell ref="W3:Y4"/>
    <mergeCell ref="Z3:AB4"/>
    <mergeCell ref="AC3:AC6"/>
    <mergeCell ref="AD3:AD6"/>
    <mergeCell ref="AE3:AE6"/>
    <mergeCell ref="AF3:AF6"/>
    <mergeCell ref="B4:D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Q5:S5"/>
    <mergeCell ref="T5:V5"/>
    <mergeCell ref="W5:Y5"/>
    <mergeCell ref="Z5:AB5"/>
  </mergeCells>
  <printOptions headings="0" gridLines="0"/>
  <pageMargins left="0.19685039370078738" right="0.19685039370078738" top="0.19685039370078738" bottom="0.19685039370078738" header="0.29999999999999999" footer="0.29999999999999999"/>
  <pageSetup paperSize="9" scale="50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1" activeCellId="0" sqref="A1"/>
    </sheetView>
  </sheetViews>
  <sheetFormatPr defaultRowHeight="14.25"/>
  <cols>
    <col customWidth="1" min="1" max="1" width="23.140625"/>
  </cols>
  <sheetData>
    <row r="1">
      <c r="A1" s="33" t="s">
        <v>0</v>
      </c>
      <c r="B1" s="79">
        <v>45474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1"/>
    </row>
    <row r="2" ht="54.75" customHeight="1">
      <c r="A2" s="37"/>
      <c r="B2" s="38" t="s">
        <v>121</v>
      </c>
      <c r="C2" s="39"/>
      <c r="D2" s="39"/>
      <c r="E2" s="39"/>
      <c r="F2" s="39"/>
      <c r="G2" s="40"/>
      <c r="H2" s="41" t="s">
        <v>44</v>
      </c>
      <c r="I2" s="42"/>
      <c r="J2" s="43" t="s">
        <v>77</v>
      </c>
      <c r="K2" s="44"/>
      <c r="L2" s="38" t="s">
        <v>122</v>
      </c>
      <c r="M2" s="39"/>
      <c r="N2" s="39"/>
      <c r="O2" s="39"/>
      <c r="P2" s="39"/>
      <c r="Q2" s="39"/>
      <c r="R2" s="39"/>
      <c r="S2" s="39"/>
      <c r="T2" s="40"/>
      <c r="U2" s="41" t="s">
        <v>44</v>
      </c>
      <c r="V2" s="42"/>
      <c r="W2" s="43" t="s">
        <v>79</v>
      </c>
      <c r="X2" s="44"/>
    </row>
    <row r="3" ht="54.75" customHeight="1">
      <c r="A3" s="37"/>
      <c r="B3" s="41" t="s">
        <v>80</v>
      </c>
      <c r="C3" s="45"/>
      <c r="D3" s="42"/>
      <c r="E3" s="91" t="s">
        <v>123</v>
      </c>
      <c r="F3" s="92"/>
      <c r="G3" s="93"/>
      <c r="H3" s="33" t="s">
        <v>53</v>
      </c>
      <c r="I3" s="33" t="s">
        <v>124</v>
      </c>
      <c r="J3" s="49" t="s">
        <v>83</v>
      </c>
      <c r="K3" s="49" t="s">
        <v>125</v>
      </c>
      <c r="L3" s="41" t="s">
        <v>85</v>
      </c>
      <c r="M3" s="45"/>
      <c r="N3" s="42"/>
      <c r="O3" s="41" t="s">
        <v>126</v>
      </c>
      <c r="P3" s="45"/>
      <c r="Q3" s="42"/>
      <c r="R3" s="41" t="s">
        <v>127</v>
      </c>
      <c r="S3" s="45"/>
      <c r="T3" s="42"/>
      <c r="U3" s="33" t="s">
        <v>53</v>
      </c>
      <c r="V3" s="33" t="s">
        <v>124</v>
      </c>
      <c r="W3" s="49" t="s">
        <v>88</v>
      </c>
      <c r="X3" s="49" t="s">
        <v>128</v>
      </c>
    </row>
    <row r="4">
      <c r="A4" s="37"/>
      <c r="B4" s="82">
        <v>0.80000000000000004</v>
      </c>
      <c r="C4" s="83"/>
      <c r="D4" s="84"/>
      <c r="E4" s="82">
        <v>0.20000000000000001</v>
      </c>
      <c r="F4" s="83"/>
      <c r="G4" s="84"/>
      <c r="H4" s="37"/>
      <c r="I4" s="37"/>
      <c r="J4" s="53"/>
      <c r="K4" s="53"/>
      <c r="L4" s="82">
        <v>0.59999999999999998</v>
      </c>
      <c r="M4" s="83"/>
      <c r="N4" s="84"/>
      <c r="O4" s="82">
        <v>0.20000000000000001</v>
      </c>
      <c r="P4" s="83"/>
      <c r="Q4" s="84"/>
      <c r="R4" s="82">
        <v>0.20000000000000001</v>
      </c>
      <c r="S4" s="83"/>
      <c r="T4" s="84"/>
      <c r="U4" s="37"/>
      <c r="V4" s="37"/>
      <c r="W4" s="53"/>
      <c r="X4" s="53"/>
    </row>
    <row r="5" hidden="1">
      <c r="A5" s="37"/>
      <c r="B5" s="85" t="s">
        <v>129</v>
      </c>
      <c r="C5" s="86"/>
      <c r="D5" s="87"/>
      <c r="E5" s="85" t="s">
        <v>130</v>
      </c>
      <c r="F5" s="86"/>
      <c r="G5" s="87"/>
      <c r="H5" s="37"/>
      <c r="I5" s="37"/>
      <c r="J5" s="53"/>
      <c r="K5" s="53"/>
      <c r="L5" s="85" t="s">
        <v>131</v>
      </c>
      <c r="M5" s="86"/>
      <c r="N5" s="87"/>
      <c r="O5" s="85" t="s">
        <v>132</v>
      </c>
      <c r="P5" s="86"/>
      <c r="Q5" s="87"/>
      <c r="R5" s="85" t="s">
        <v>133</v>
      </c>
      <c r="S5" s="86"/>
      <c r="T5" s="87"/>
      <c r="U5" s="37"/>
      <c r="V5" s="37"/>
      <c r="W5" s="53"/>
      <c r="X5" s="53"/>
    </row>
    <row r="6" ht="30">
      <c r="A6" s="37"/>
      <c r="B6" s="53" t="s">
        <v>69</v>
      </c>
      <c r="C6" s="53" t="s">
        <v>70</v>
      </c>
      <c r="D6" s="53" t="s">
        <v>71</v>
      </c>
      <c r="E6" s="53" t="s">
        <v>134</v>
      </c>
      <c r="F6" s="53" t="s">
        <v>70</v>
      </c>
      <c r="G6" s="53" t="s">
        <v>71</v>
      </c>
      <c r="H6" s="37"/>
      <c r="I6" s="37"/>
      <c r="J6" s="53"/>
      <c r="K6" s="53"/>
      <c r="L6" s="53" t="s">
        <v>135</v>
      </c>
      <c r="M6" s="53" t="s">
        <v>70</v>
      </c>
      <c r="N6" s="53" t="s">
        <v>71</v>
      </c>
      <c r="O6" s="53" t="s">
        <v>136</v>
      </c>
      <c r="P6" s="53" t="s">
        <v>70</v>
      </c>
      <c r="Q6" s="53" t="s">
        <v>71</v>
      </c>
      <c r="R6" s="53" t="s">
        <v>134</v>
      </c>
      <c r="S6" s="53" t="s">
        <v>70</v>
      </c>
      <c r="T6" s="53" t="s">
        <v>71</v>
      </c>
      <c r="U6" s="37"/>
      <c r="V6" s="37"/>
      <c r="W6" s="53"/>
      <c r="X6" s="53"/>
    </row>
    <row r="7" ht="30">
      <c r="A7" s="37" t="s">
        <v>113</v>
      </c>
      <c r="B7" s="90">
        <v>118.2</v>
      </c>
      <c r="C7" s="65">
        <v>5</v>
      </c>
      <c r="D7" s="66">
        <f t="shared" ref="D7:D9" si="43">C7*$B$4</f>
        <v>4</v>
      </c>
      <c r="E7" s="61"/>
      <c r="F7" s="37"/>
      <c r="G7" s="63"/>
      <c r="H7" s="63">
        <f>5*B4</f>
        <v>4</v>
      </c>
      <c r="I7" s="63">
        <f t="shared" ref="I7:I9" si="44">D7+G7</f>
        <v>4</v>
      </c>
      <c r="J7" s="70">
        <f t="shared" ref="J7:J9" si="45">H7*0.3</f>
        <v>1.2</v>
      </c>
      <c r="K7" s="70">
        <f t="shared" ref="K7:K9" si="46">I7*0.3</f>
        <v>1.2</v>
      </c>
      <c r="L7" s="61"/>
      <c r="M7" s="37"/>
      <c r="N7" s="63"/>
      <c r="O7" s="90">
        <v>1</v>
      </c>
      <c r="P7" s="65">
        <v>5</v>
      </c>
      <c r="Q7" s="66">
        <f t="shared" ref="Q7:Q9" si="47">P7*$O$4</f>
        <v>1</v>
      </c>
      <c r="R7" s="61"/>
      <c r="S7" s="37"/>
      <c r="T7" s="63"/>
      <c r="U7" s="88">
        <f t="shared" ref="U7:U9" si="48">5*($O$4)</f>
        <v>1</v>
      </c>
      <c r="V7" s="88">
        <f t="shared" ref="V7:V9" si="49">N7+Q7+T7</f>
        <v>1</v>
      </c>
      <c r="W7" s="89">
        <f t="shared" ref="W7:W9" si="50">U7*0.2</f>
        <v>0.20000000000000001</v>
      </c>
      <c r="X7" s="89">
        <f t="shared" ref="X7:X9" si="51">V7*0.2</f>
        <v>0.20000000000000001</v>
      </c>
    </row>
    <row r="8" ht="45">
      <c r="A8" s="37" t="s">
        <v>114</v>
      </c>
      <c r="B8" s="90" t="s">
        <v>98</v>
      </c>
      <c r="C8" s="65">
        <v>5</v>
      </c>
      <c r="D8" s="66">
        <f t="shared" si="43"/>
        <v>4</v>
      </c>
      <c r="E8" s="61"/>
      <c r="F8" s="37"/>
      <c r="G8" s="63"/>
      <c r="H8" s="63">
        <f>5*B4</f>
        <v>4</v>
      </c>
      <c r="I8" s="63">
        <f t="shared" si="44"/>
        <v>4</v>
      </c>
      <c r="J8" s="70">
        <f t="shared" si="45"/>
        <v>1.2</v>
      </c>
      <c r="K8" s="70">
        <f t="shared" si="46"/>
        <v>1.2</v>
      </c>
      <c r="L8" s="61"/>
      <c r="M8" s="37"/>
      <c r="N8" s="63"/>
      <c r="O8" s="90">
        <v>1</v>
      </c>
      <c r="P8" s="65">
        <v>5</v>
      </c>
      <c r="Q8" s="66">
        <f t="shared" si="47"/>
        <v>1</v>
      </c>
      <c r="R8" s="61"/>
      <c r="S8" s="37"/>
      <c r="T8" s="63"/>
      <c r="U8" s="88">
        <f t="shared" si="48"/>
        <v>1</v>
      </c>
      <c r="V8" s="88">
        <f t="shared" si="49"/>
        <v>1</v>
      </c>
      <c r="W8" s="89">
        <f t="shared" si="50"/>
        <v>0.20000000000000001</v>
      </c>
      <c r="X8" s="89">
        <f t="shared" si="51"/>
        <v>0.20000000000000001</v>
      </c>
    </row>
    <row r="9" ht="45">
      <c r="A9" s="37" t="s">
        <v>115</v>
      </c>
      <c r="B9" s="90" t="s">
        <v>98</v>
      </c>
      <c r="C9" s="65">
        <v>5</v>
      </c>
      <c r="D9" s="66">
        <f t="shared" si="43"/>
        <v>4</v>
      </c>
      <c r="E9" s="61"/>
      <c r="F9" s="37"/>
      <c r="G9" s="63"/>
      <c r="H9" s="63">
        <f t="shared" ref="H9:H13" si="52">5*$B$4</f>
        <v>4</v>
      </c>
      <c r="I9" s="63">
        <f t="shared" si="44"/>
        <v>4</v>
      </c>
      <c r="J9" s="70">
        <f t="shared" si="45"/>
        <v>1.2</v>
      </c>
      <c r="K9" s="70">
        <f t="shared" si="46"/>
        <v>1.2</v>
      </c>
      <c r="L9" s="61"/>
      <c r="M9" s="37"/>
      <c r="N9" s="63"/>
      <c r="O9" s="90">
        <v>1</v>
      </c>
      <c r="P9" s="65">
        <v>5</v>
      </c>
      <c r="Q9" s="66">
        <f t="shared" si="47"/>
        <v>1</v>
      </c>
      <c r="R9" s="61"/>
      <c r="S9" s="37"/>
      <c r="T9" s="63"/>
      <c r="U9" s="88">
        <f t="shared" si="48"/>
        <v>1</v>
      </c>
      <c r="V9" s="88">
        <f t="shared" si="49"/>
        <v>1</v>
      </c>
      <c r="W9" s="89">
        <f t="shared" si="50"/>
        <v>0.20000000000000001</v>
      </c>
      <c r="X9" s="89">
        <f t="shared" si="51"/>
        <v>0.20000000000000001</v>
      </c>
    </row>
    <row r="10" ht="45">
      <c r="A10" s="37" t="s">
        <v>116</v>
      </c>
      <c r="B10" s="90">
        <v>939.39999999999998</v>
      </c>
      <c r="C10" s="65">
        <v>5</v>
      </c>
      <c r="D10" s="66">
        <f t="shared" ref="D10:D13" si="53">C10*$B$4</f>
        <v>4</v>
      </c>
      <c r="E10" s="61"/>
      <c r="F10" s="37"/>
      <c r="G10" s="63"/>
      <c r="H10" s="63">
        <f t="shared" si="52"/>
        <v>4</v>
      </c>
      <c r="I10" s="63">
        <f t="shared" ref="I10:I13" si="54">D10+G10</f>
        <v>4</v>
      </c>
      <c r="J10" s="70">
        <f t="shared" ref="J10:J13" si="55">H10*0.3</f>
        <v>1.2</v>
      </c>
      <c r="K10" s="70">
        <f t="shared" ref="K10:K13" si="56">I10*0.3</f>
        <v>1.2</v>
      </c>
      <c r="L10" s="61"/>
      <c r="M10" s="37"/>
      <c r="N10" s="63"/>
      <c r="O10" s="90">
        <v>1</v>
      </c>
      <c r="P10" s="65">
        <v>5</v>
      </c>
      <c r="Q10" s="66">
        <f t="shared" ref="Q10:Q14" si="57">P10*$O$4</f>
        <v>1</v>
      </c>
      <c r="R10" s="60"/>
      <c r="S10" s="60"/>
      <c r="T10" s="63"/>
      <c r="U10" s="88">
        <f>5*(O4)</f>
        <v>1</v>
      </c>
      <c r="V10" s="88">
        <f t="shared" ref="V10:V13" si="58">N10+Q10+T10</f>
        <v>1</v>
      </c>
      <c r="W10" s="89">
        <f t="shared" ref="W10:W13" si="59">U10*0.2</f>
        <v>0.20000000000000001</v>
      </c>
      <c r="X10" s="89">
        <f t="shared" ref="X10:X13" si="60">V10*0.2</f>
        <v>0.20000000000000001</v>
      </c>
    </row>
    <row r="11" ht="45">
      <c r="A11" s="37" t="s">
        <v>117</v>
      </c>
      <c r="B11" s="90">
        <v>384.69999999999999</v>
      </c>
      <c r="C11" s="65">
        <v>5</v>
      </c>
      <c r="D11" s="66">
        <f t="shared" si="53"/>
        <v>4</v>
      </c>
      <c r="E11" s="61"/>
      <c r="F11" s="37"/>
      <c r="G11" s="63"/>
      <c r="H11" s="63">
        <f t="shared" si="52"/>
        <v>4</v>
      </c>
      <c r="I11" s="63">
        <f t="shared" si="54"/>
        <v>4</v>
      </c>
      <c r="J11" s="70">
        <f t="shared" si="55"/>
        <v>1.2</v>
      </c>
      <c r="K11" s="70">
        <f t="shared" si="56"/>
        <v>1.2</v>
      </c>
      <c r="L11" s="61"/>
      <c r="M11" s="37"/>
      <c r="N11" s="63"/>
      <c r="O11" s="90">
        <v>1</v>
      </c>
      <c r="P11" s="65">
        <v>5</v>
      </c>
      <c r="Q11" s="66">
        <f t="shared" si="57"/>
        <v>1</v>
      </c>
      <c r="R11" s="60"/>
      <c r="S11" s="60"/>
      <c r="T11" s="63"/>
      <c r="U11" s="88">
        <f t="shared" ref="U11:U12" si="61">5*($O$4)</f>
        <v>1</v>
      </c>
      <c r="V11" s="88">
        <f t="shared" si="58"/>
        <v>1</v>
      </c>
      <c r="W11" s="89">
        <f t="shared" si="59"/>
        <v>0.20000000000000001</v>
      </c>
      <c r="X11" s="89">
        <f t="shared" si="60"/>
        <v>0.20000000000000001</v>
      </c>
    </row>
    <row r="12" ht="30">
      <c r="A12" s="37" t="s">
        <v>118</v>
      </c>
      <c r="B12" s="90">
        <v>575.39999999999998</v>
      </c>
      <c r="C12" s="65">
        <v>5</v>
      </c>
      <c r="D12" s="66">
        <f t="shared" si="53"/>
        <v>4</v>
      </c>
      <c r="E12" s="61"/>
      <c r="F12" s="37"/>
      <c r="G12" s="63"/>
      <c r="H12" s="63">
        <f t="shared" si="52"/>
        <v>4</v>
      </c>
      <c r="I12" s="63">
        <f t="shared" si="54"/>
        <v>4</v>
      </c>
      <c r="J12" s="70">
        <f t="shared" si="55"/>
        <v>1.2</v>
      </c>
      <c r="K12" s="70">
        <f t="shared" si="56"/>
        <v>1.2</v>
      </c>
      <c r="L12" s="61"/>
      <c r="M12" s="37"/>
      <c r="N12" s="63"/>
      <c r="O12" s="90">
        <v>1</v>
      </c>
      <c r="P12" s="65">
        <v>5</v>
      </c>
      <c r="Q12" s="66">
        <f t="shared" si="57"/>
        <v>1</v>
      </c>
      <c r="R12" s="60"/>
      <c r="S12" s="60"/>
      <c r="T12" s="63"/>
      <c r="U12" s="88">
        <f t="shared" si="61"/>
        <v>1</v>
      </c>
      <c r="V12" s="88">
        <f t="shared" si="58"/>
        <v>1</v>
      </c>
      <c r="W12" s="89">
        <f t="shared" si="59"/>
        <v>0.20000000000000001</v>
      </c>
      <c r="X12" s="89">
        <f t="shared" si="60"/>
        <v>0.20000000000000001</v>
      </c>
    </row>
    <row r="13" ht="45">
      <c r="A13" s="37" t="s">
        <v>119</v>
      </c>
      <c r="B13" s="90">
        <v>809.5</v>
      </c>
      <c r="C13" s="65">
        <v>5</v>
      </c>
      <c r="D13" s="66">
        <f t="shared" si="53"/>
        <v>4</v>
      </c>
      <c r="E13" s="61"/>
      <c r="F13" s="37"/>
      <c r="G13" s="63"/>
      <c r="H13" s="63">
        <f t="shared" si="52"/>
        <v>4</v>
      </c>
      <c r="I13" s="63">
        <f t="shared" si="54"/>
        <v>4</v>
      </c>
      <c r="J13" s="70">
        <f t="shared" si="55"/>
        <v>1.2</v>
      </c>
      <c r="K13" s="70">
        <f t="shared" si="56"/>
        <v>1.2</v>
      </c>
      <c r="L13" s="61"/>
      <c r="M13" s="37"/>
      <c r="N13" s="63"/>
      <c r="O13" s="90">
        <v>1</v>
      </c>
      <c r="P13" s="65">
        <v>5</v>
      </c>
      <c r="Q13" s="66">
        <f t="shared" si="57"/>
        <v>1</v>
      </c>
      <c r="R13" s="60"/>
      <c r="S13" s="60"/>
      <c r="T13" s="63"/>
      <c r="U13" s="88">
        <f>5*(O4)</f>
        <v>1</v>
      </c>
      <c r="V13" s="88">
        <f t="shared" si="58"/>
        <v>1</v>
      </c>
      <c r="W13" s="89">
        <f t="shared" si="59"/>
        <v>0.20000000000000001</v>
      </c>
      <c r="X13" s="89">
        <f t="shared" si="60"/>
        <v>0.20000000000000001</v>
      </c>
    </row>
    <row r="14" ht="30">
      <c r="A14" s="37" t="s">
        <v>120</v>
      </c>
      <c r="B14" s="68"/>
      <c r="C14" s="37"/>
      <c r="D14" s="63"/>
      <c r="E14" s="61"/>
      <c r="F14" s="37"/>
      <c r="G14" s="63"/>
      <c r="H14" s="63"/>
      <c r="I14" s="63"/>
      <c r="J14" s="70"/>
      <c r="K14" s="70"/>
      <c r="L14" s="61"/>
      <c r="M14" s="37"/>
      <c r="N14" s="63"/>
      <c r="O14" s="90">
        <v>1</v>
      </c>
      <c r="P14" s="65">
        <v>5</v>
      </c>
      <c r="Q14" s="66">
        <f t="shared" si="57"/>
        <v>1</v>
      </c>
      <c r="R14" s="68"/>
      <c r="S14" s="37"/>
      <c r="T14" s="63"/>
      <c r="U14" s="88">
        <v>1</v>
      </c>
      <c r="V14" s="88">
        <v>1</v>
      </c>
      <c r="W14" s="89">
        <v>0.20000000000000001</v>
      </c>
      <c r="X14" s="89">
        <v>0.20000000000000001</v>
      </c>
    </row>
  </sheetData>
  <mergeCells count="31">
    <mergeCell ref="A1:A6"/>
    <mergeCell ref="B1:X1"/>
    <mergeCell ref="B2:G2"/>
    <mergeCell ref="H2:I2"/>
    <mergeCell ref="J2:K2"/>
    <mergeCell ref="L2:T2"/>
    <mergeCell ref="U2:V2"/>
    <mergeCell ref="W2:X2"/>
    <mergeCell ref="B3:D3"/>
    <mergeCell ref="E3:G3"/>
    <mergeCell ref="H3:H6"/>
    <mergeCell ref="I3:I6"/>
    <mergeCell ref="J3:J6"/>
    <mergeCell ref="K3:K6"/>
    <mergeCell ref="L3:N3"/>
    <mergeCell ref="O3:Q3"/>
    <mergeCell ref="R3:T3"/>
    <mergeCell ref="U3:U6"/>
    <mergeCell ref="V3:V6"/>
    <mergeCell ref="W3:W6"/>
    <mergeCell ref="X3:X6"/>
    <mergeCell ref="B4:D4"/>
    <mergeCell ref="E4:G4"/>
    <mergeCell ref="L4:N4"/>
    <mergeCell ref="O4:Q4"/>
    <mergeCell ref="R4:T4"/>
    <mergeCell ref="B5:D5"/>
    <mergeCell ref="E5:G5"/>
    <mergeCell ref="L5:N5"/>
    <mergeCell ref="O5:Q5"/>
    <mergeCell ref="R5:T5"/>
  </mergeCells>
  <printOptions headings="0" gridLines="0"/>
  <pageMargins left="0.19685039370078738" right="0.19685039370078738" top="0.19685039370078738" bottom="0.19685039370078738" header="0.29999999999999999" footer="0.29999999999999999"/>
  <pageSetup paperSize="9" scale="65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</cp:revision>
  <dcterms:modified xsi:type="dcterms:W3CDTF">2024-07-22T11:27:27Z</dcterms:modified>
</cp:coreProperties>
</file>